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activeTab="0"/>
  </bookViews>
  <sheets>
    <sheet name="C+G OCT.2015 DIFERENTA" sheetId="1" r:id="rId1"/>
    <sheet name="PENS.40% NOIEMB. 2015" sheetId="2" r:id="rId2"/>
    <sheet name="ADO.NOIEMB.15" sheetId="3" r:id="rId3"/>
    <sheet name="INS.NOIEMB.15" sheetId="4" r:id="rId4"/>
    <sheet name="MIXT.NOIEMB.15" sheetId="5" r:id="rId5"/>
    <sheet name="ONCOLOGIE NOIEMB.15" sheetId="6" r:id="rId6"/>
    <sheet name="POSTR.NOIEMB.15" sheetId="7" r:id="rId7"/>
    <sheet name="BOLI RARE NOIEMB.15" sheetId="8" r:id="rId8"/>
    <sheet name="TESTE DIABET NOIEMB.15" sheetId="9" r:id="rId9"/>
  </sheets>
  <definedNames/>
  <calcPr fullCalcOnLoad="1"/>
</workbook>
</file>

<file path=xl/sharedStrings.xml><?xml version="1.0" encoding="utf-8"?>
<sst xmlns="http://schemas.openxmlformats.org/spreadsheetml/2006/main" count="1462" uniqueCount="537">
  <si>
    <t>SIBPHARMAMED SRL</t>
  </si>
  <si>
    <t>CASA DE ASIGURARI DE SANATATE</t>
  </si>
  <si>
    <t>JUDETUL   SALAJ</t>
  </si>
  <si>
    <t>6605 03 01</t>
  </si>
  <si>
    <t>OR-DIN PLATA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</si>
  <si>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</si>
  <si>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</si>
  <si>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</si>
  <si>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</si>
  <si>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</si>
  <si>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</si>
  <si>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</si>
  <si>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</si>
  <si>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SC ASCLEPYOS  SRL</t>
  </si>
  <si>
    <t>JIBOU</t>
  </si>
  <si>
    <t>SURDUC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</si>
  <si>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</si>
  <si>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</si>
  <si>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</si>
  <si>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</si>
  <si>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</si>
  <si>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</si>
  <si>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</si>
  <si>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</si>
  <si>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</si>
  <si>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</si>
  <si>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</si>
  <si>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</si>
  <si>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</si>
  <si>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</si>
  <si>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</si>
  <si>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</si>
  <si>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</si>
  <si>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</si>
  <si>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</si>
  <si>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</si>
  <si>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</si>
  <si>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</si>
  <si>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</si>
  <si>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</si>
  <si>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</si>
  <si>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</si>
  <si>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</si>
  <si>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</si>
  <si>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</si>
  <si>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</si>
  <si>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</si>
  <si>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</si>
  <si>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</si>
  <si>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PRIMA FARM SRL</t>
  </si>
  <si>
    <t>FARMADEX</t>
  </si>
  <si>
    <t>ALTHEA SRL</t>
  </si>
  <si>
    <t>PROFARM 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</si>
  <si>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</si>
  <si>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</si>
  <si>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</si>
  <si>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</si>
  <si>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</si>
  <si>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</si>
  <si>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</si>
  <si>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</si>
  <si>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</si>
  <si>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</si>
  <si>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</si>
  <si>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</si>
  <si>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</si>
  <si>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</si>
  <si>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</si>
  <si>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</si>
  <si>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</si>
  <si>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</si>
  <si>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</si>
  <si>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</si>
  <si>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</si>
  <si>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</si>
  <si>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</si>
  <si>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SIBIU</t>
  </si>
  <si>
    <t xml:space="preserve">MISTRAL SRL </t>
  </si>
  <si>
    <t>STEJERAN SRL</t>
  </si>
  <si>
    <t>HACOFARM HUEDIN</t>
  </si>
  <si>
    <t>PETAL FARM SRL DEJ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</si>
  <si>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</si>
  <si>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</si>
  <si>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</si>
  <si>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</si>
  <si>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</si>
  <si>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</si>
  <si>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</si>
  <si>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VARSOLT</t>
  </si>
  <si>
    <t xml:space="preserve">TOTAL </t>
  </si>
  <si>
    <t xml:space="preserve">Intocmit </t>
  </si>
  <si>
    <t>Balajel Aurica</t>
  </si>
  <si>
    <t xml:space="preserve"> </t>
  </si>
  <si>
    <t>Nr.  Con-tract cesiune</t>
  </si>
  <si>
    <t>CESIONAR</t>
  </si>
  <si>
    <t>CAPSELLA FARM</t>
  </si>
  <si>
    <t>CUZAPLAC</t>
  </si>
  <si>
    <t>6605 03 02</t>
  </si>
  <si>
    <t>Nr.  Con-tract 2013</t>
  </si>
  <si>
    <t>SC REMEDIA FARM SRL</t>
  </si>
  <si>
    <t xml:space="preserve">ARTRIX </t>
  </si>
  <si>
    <t xml:space="preserve"> ZALAU</t>
  </si>
  <si>
    <t xml:space="preserve">HACOFARM </t>
  </si>
  <si>
    <t xml:space="preserve"> HUEDIN</t>
  </si>
  <si>
    <t>PETAL FARM SRL</t>
  </si>
  <si>
    <t xml:space="preserve"> DEJ</t>
  </si>
  <si>
    <t>MEDIPLUS EXIM MOGOSOAIA</t>
  </si>
  <si>
    <t xml:space="preserve">        MEDICAMENTE  GRATUITE COMPENSATE - FACTURI CESIONATE</t>
  </si>
  <si>
    <t>Nr.  Con-tract 2014</t>
  </si>
  <si>
    <t xml:space="preserve">ROMASTRU TRADING SRL </t>
  </si>
  <si>
    <t>CEDENT SALVOFARM   ZALAU</t>
  </si>
  <si>
    <t>FARMEXPERT BUCURESTI</t>
  </si>
  <si>
    <t>SUC. CLUJ</t>
  </si>
  <si>
    <t>DAVD ADAM</t>
  </si>
  <si>
    <t>SUPLACU DE BARCAU</t>
  </si>
  <si>
    <t>SUFLET FARM</t>
  </si>
  <si>
    <t>TILEAGD</t>
  </si>
  <si>
    <t xml:space="preserve">        MEDICAMENTE  PROGRAM DIABET - ADO       </t>
  </si>
  <si>
    <t>FARMACIA MEDITRINA</t>
  </si>
  <si>
    <t>SAG</t>
  </si>
  <si>
    <t>DAVID ADAM</t>
  </si>
  <si>
    <t>SUPLACAU DE BARCAU</t>
  </si>
  <si>
    <t>BORIKATHA FARM</t>
  </si>
  <si>
    <t>BORLA</t>
  </si>
  <si>
    <t>CEDENT REMEDIA  FARM    ZALAU</t>
  </si>
  <si>
    <t>Nr.  Con-tract 2010</t>
  </si>
  <si>
    <t xml:space="preserve">        MEDICAMENTE  PROGRAM ONCOLOGIE</t>
  </si>
  <si>
    <t xml:space="preserve">        MATERIALE  PROGRAM DIABET - TESTE COPII - TESTE ADULTI   </t>
  </si>
  <si>
    <t>6605 03 03</t>
  </si>
  <si>
    <t>FARM MEDITRINA</t>
  </si>
  <si>
    <t xml:space="preserve">BORIKATHA FARM </t>
  </si>
  <si>
    <t>CEDENT BELLADONNA IP</t>
  </si>
  <si>
    <t>CEDENT FLAVIOR SIMLEU SILVANIEI</t>
  </si>
  <si>
    <t>1075A/31.10.15</t>
  </si>
  <si>
    <t>2031/31.10.15</t>
  </si>
  <si>
    <t>3030A/31.10.15</t>
  </si>
  <si>
    <t>4030/31.10.15</t>
  </si>
  <si>
    <t>5030/31.10.15</t>
  </si>
  <si>
    <t>3028/31.10.15</t>
  </si>
  <si>
    <t>5028/31.10.15</t>
  </si>
  <si>
    <t>4028/31.10.15</t>
  </si>
  <si>
    <t>2029/31.10.15</t>
  </si>
  <si>
    <t>1072/31.10.15</t>
  </si>
  <si>
    <t>028A/31.10.15</t>
  </si>
  <si>
    <t>029/31.10.15</t>
  </si>
  <si>
    <t>0029/31.10.15</t>
  </si>
  <si>
    <t>47/31.10.15</t>
  </si>
  <si>
    <t>50/31.10.15</t>
  </si>
  <si>
    <t>48/31.10.15</t>
  </si>
  <si>
    <t>2028/31.10.15</t>
  </si>
  <si>
    <t>3028A/31.10.15</t>
  </si>
  <si>
    <t>1028/A/31.10.15</t>
  </si>
  <si>
    <t>1029/31.10.15</t>
  </si>
  <si>
    <t>3029/31.10.15</t>
  </si>
  <si>
    <t>219A/31.10.15</t>
  </si>
  <si>
    <t>220/31.10.15</t>
  </si>
  <si>
    <t>0143/31.10.15</t>
  </si>
  <si>
    <t>0132/31.10.15</t>
  </si>
  <si>
    <t>0135/31.10.15</t>
  </si>
  <si>
    <t>0137/31.10.15</t>
  </si>
  <si>
    <t>0144/31.10.15</t>
  </si>
  <si>
    <t>0138/31.10.15</t>
  </si>
  <si>
    <t>0136/31.10.15</t>
  </si>
  <si>
    <t>0133/31.10.15</t>
  </si>
  <si>
    <t>98/31.10.15</t>
  </si>
  <si>
    <t>102/31.10.15</t>
  </si>
  <si>
    <t>99/31.10.15</t>
  </si>
  <si>
    <t>109/30.11.15part.</t>
  </si>
  <si>
    <t>59B/31.10.15</t>
  </si>
  <si>
    <t>60/31.10.15</t>
  </si>
  <si>
    <t>38/31.10.15</t>
  </si>
  <si>
    <t>39/31.10.15</t>
  </si>
  <si>
    <t>2024/31.10.15</t>
  </si>
  <si>
    <t>1028/31.10.15</t>
  </si>
  <si>
    <t>2025/31.10.15</t>
  </si>
  <si>
    <t>63/31.10.15</t>
  </si>
  <si>
    <t>64/31.10.15</t>
  </si>
  <si>
    <t>54/31.10.15</t>
  </si>
  <si>
    <t>55/31.10.15</t>
  </si>
  <si>
    <t>2034/31.10.15</t>
  </si>
  <si>
    <t>2035/31.10.15</t>
  </si>
  <si>
    <t>1073/31.10.15</t>
  </si>
  <si>
    <t>59/31.10.15</t>
  </si>
  <si>
    <t>56/31.10.15</t>
  </si>
  <si>
    <t>57/31.10.15</t>
  </si>
  <si>
    <t>319/31.10.15</t>
  </si>
  <si>
    <t>219/31.10.15</t>
  </si>
  <si>
    <t>68/31.10.15</t>
  </si>
  <si>
    <t>69/31.10.15</t>
  </si>
  <si>
    <t>320/31.10.15</t>
  </si>
  <si>
    <t>28/31.10.15</t>
  </si>
  <si>
    <t>29/31.10.15</t>
  </si>
  <si>
    <t>72/31.10.15</t>
  </si>
  <si>
    <t>73/31.10.15</t>
  </si>
  <si>
    <t>70/31.10.15</t>
  </si>
  <si>
    <t>1164A/31.10.15</t>
  </si>
  <si>
    <t>1161/31.10.15</t>
  </si>
  <si>
    <t>102A/31.10.15</t>
  </si>
  <si>
    <t>106/31.10.15</t>
  </si>
  <si>
    <t>107/31.10.15</t>
  </si>
  <si>
    <t>103/31.10.15</t>
  </si>
  <si>
    <t>109A/31.10.15</t>
  </si>
  <si>
    <t>108/31.10.15</t>
  </si>
  <si>
    <t>2889/31.10.15</t>
  </si>
  <si>
    <t>2902/31.10.15</t>
  </si>
  <si>
    <t>2899/31.10.15</t>
  </si>
  <si>
    <t>2896/31.10.15</t>
  </si>
  <si>
    <t>2893/31.10.15</t>
  </si>
  <si>
    <t>2892/31.10.15</t>
  </si>
  <si>
    <t>2901/31.10.15</t>
  </si>
  <si>
    <t>2898/31.10.15</t>
  </si>
  <si>
    <t>2895/31.10.15</t>
  </si>
  <si>
    <t>2904/31.10.15</t>
  </si>
  <si>
    <t>276/31.10.15</t>
  </si>
  <si>
    <t>277/31.10.15</t>
  </si>
  <si>
    <t>0000081A/31.10.15</t>
  </si>
  <si>
    <t>0000079/31.10.15</t>
  </si>
  <si>
    <t>24/31.10.15</t>
  </si>
  <si>
    <t>1197A/31.10.15</t>
  </si>
  <si>
    <t>1194/31.10.15</t>
  </si>
  <si>
    <t>784/31.10.15</t>
  </si>
  <si>
    <t>785/31.10.15</t>
  </si>
  <si>
    <t>340/31.10.15</t>
  </si>
  <si>
    <t>341/31.10.15</t>
  </si>
  <si>
    <t>066/31.10.15</t>
  </si>
  <si>
    <t>063/31.10.15</t>
  </si>
  <si>
    <t>064/31.10.15</t>
  </si>
  <si>
    <t>100079A/31.10.15</t>
  </si>
  <si>
    <t>200074A/31.10.15</t>
  </si>
  <si>
    <t>300066A/31.10.15</t>
  </si>
  <si>
    <t>400075A/31.10.15</t>
  </si>
  <si>
    <t>100076/31.10.15</t>
  </si>
  <si>
    <t>200073/31.10.15</t>
  </si>
  <si>
    <t>30065/31.10.15</t>
  </si>
  <si>
    <t>400074/31.10.15</t>
  </si>
  <si>
    <t>0022629/31.10.15</t>
  </si>
  <si>
    <t>0023128/31.10.15</t>
  </si>
  <si>
    <t>0023129/31.10.15</t>
  </si>
  <si>
    <t>0022630/31.10.15</t>
  </si>
  <si>
    <t>609/31.10.15</t>
  </si>
  <si>
    <t>606/31.10.15</t>
  </si>
  <si>
    <t>795/31.10.15</t>
  </si>
  <si>
    <t>792/31.10.15</t>
  </si>
  <si>
    <t>793/31.10.15</t>
  </si>
  <si>
    <t>462A/31.10.15</t>
  </si>
  <si>
    <t>463/31.10.15</t>
  </si>
  <si>
    <t>0281/31.10.15</t>
  </si>
  <si>
    <t>0278/31.10.15</t>
  </si>
  <si>
    <t>00084/31.10.15</t>
  </si>
  <si>
    <t>00088/31.10.15</t>
  </si>
  <si>
    <t>00085/31.10.15</t>
  </si>
  <si>
    <t>00089/31.10.15</t>
  </si>
  <si>
    <t>27/31.10.15</t>
  </si>
  <si>
    <t>257/31.10.15</t>
  </si>
  <si>
    <t>8700100/31.10.15</t>
  </si>
  <si>
    <t>16500109/31.10.15</t>
  </si>
  <si>
    <t>16500110/31.10.15</t>
  </si>
  <si>
    <t>8700101/31.10.15</t>
  </si>
  <si>
    <t>0367A/31.10.15</t>
  </si>
  <si>
    <t>0020/31.10.15</t>
  </si>
  <si>
    <t>0365/31.10.15</t>
  </si>
  <si>
    <t>0019/31.10.15</t>
  </si>
  <si>
    <t>289/31.10.15</t>
  </si>
  <si>
    <t>290/31.10.15</t>
  </si>
  <si>
    <t>253/31.10.15</t>
  </si>
  <si>
    <t>250/31.10.15</t>
  </si>
  <si>
    <t>249/31.10.15</t>
  </si>
  <si>
    <t>251/31.10.15</t>
  </si>
  <si>
    <t>405/31.10.15</t>
  </si>
  <si>
    <t>409A/31.10.15</t>
  </si>
  <si>
    <t>406/31.10.15</t>
  </si>
  <si>
    <t>404/31.10.15</t>
  </si>
  <si>
    <t>2536/31.10.15</t>
  </si>
  <si>
    <t>2539/31.10.15</t>
  </si>
  <si>
    <t>5540735A/31.10.15</t>
  </si>
  <si>
    <t>5540734/31.10.15</t>
  </si>
  <si>
    <t>0921/31.10.15</t>
  </si>
  <si>
    <t>0918/31.10.15</t>
  </si>
  <si>
    <t>92000415/31.10.15</t>
  </si>
  <si>
    <t>92000414/31.10.15</t>
  </si>
  <si>
    <t>317/31.10.15</t>
  </si>
  <si>
    <t>318/31.10.15</t>
  </si>
  <si>
    <t>368A/31.10.15</t>
  </si>
  <si>
    <t>60020/31.10.15</t>
  </si>
  <si>
    <t>80015/31.10.15</t>
  </si>
  <si>
    <t>80013/31.10.15</t>
  </si>
  <si>
    <t>366/31.10.15</t>
  </si>
  <si>
    <t>60016/31.10.15</t>
  </si>
  <si>
    <t>147/31.10.15</t>
  </si>
  <si>
    <t>146/31.10.15</t>
  </si>
  <si>
    <t>186/31.10.15</t>
  </si>
  <si>
    <t>183/31.10.15</t>
  </si>
  <si>
    <t>92/31.10.15</t>
  </si>
  <si>
    <t>97/31.10.15</t>
  </si>
  <si>
    <t>94/31.10.15</t>
  </si>
  <si>
    <t>93/31.10.15</t>
  </si>
  <si>
    <t>1737/31.10.15</t>
  </si>
  <si>
    <t>1736/31.10.15</t>
  </si>
  <si>
    <t>302/31.10.15</t>
  </si>
  <si>
    <t>301/31.10.15</t>
  </si>
  <si>
    <t>58/31.10.15</t>
  </si>
  <si>
    <t>17/31.10.15</t>
  </si>
  <si>
    <t>15/31.10.15</t>
  </si>
  <si>
    <t>18/31.10.15</t>
  </si>
  <si>
    <t>148/31.10.15</t>
  </si>
  <si>
    <t>14/31.10.15</t>
  </si>
  <si>
    <t xml:space="preserve">             LUNA  OCTOMBRIE 2015</t>
  </si>
  <si>
    <t>26.01.2016</t>
  </si>
  <si>
    <t>33090</t>
  </si>
  <si>
    <t>0028/31.10.15</t>
  </si>
  <si>
    <t>32889</t>
  </si>
  <si>
    <t>15</t>
  </si>
  <si>
    <t>1494</t>
  </si>
  <si>
    <t>33089</t>
  </si>
  <si>
    <t>259/31.10.15</t>
  </si>
  <si>
    <t>TOTAL CESIUNI</t>
  </si>
  <si>
    <t>TOTAL PLATI</t>
  </si>
  <si>
    <t xml:space="preserve"> LUNA NOIEMBRIE 2015</t>
  </si>
  <si>
    <t>29.01.2016</t>
  </si>
  <si>
    <t>1079/30.11.15</t>
  </si>
  <si>
    <t>2033/30.11.15</t>
  </si>
  <si>
    <t>3032/30.11.15</t>
  </si>
  <si>
    <t>4032/30.11.15</t>
  </si>
  <si>
    <t>5032/30.11.15</t>
  </si>
  <si>
    <t>54/30.11.15</t>
  </si>
  <si>
    <t>51/30.11.15</t>
  </si>
  <si>
    <t>1032/30.11.15</t>
  </si>
  <si>
    <t>2032/30.11.15</t>
  </si>
  <si>
    <t>225/30.11.15</t>
  </si>
  <si>
    <t>0150/30.11.15</t>
  </si>
  <si>
    <t>0154/30.11.15</t>
  </si>
  <si>
    <t>0156/30.11.15</t>
  </si>
  <si>
    <t>0159/30.11.15</t>
  </si>
  <si>
    <t>109/30.11.15</t>
  </si>
  <si>
    <t>114/31.12.15part.</t>
  </si>
  <si>
    <t>64/30.11.15</t>
  </si>
  <si>
    <t>42/30.11.15</t>
  </si>
  <si>
    <t>2028/30.11.15</t>
  </si>
  <si>
    <t>68/30.11.15</t>
  </si>
  <si>
    <t>59/24.11.15</t>
  </si>
  <si>
    <t>1077/30.11.15</t>
  </si>
  <si>
    <t>2038/30.11.15</t>
  </si>
  <si>
    <t>63/30.11.15</t>
  </si>
  <si>
    <t>66/30.11.15</t>
  </si>
  <si>
    <t>72/30.11.15</t>
  </si>
  <si>
    <t>222/30.11.15</t>
  </si>
  <si>
    <t>322/30.11.15</t>
  </si>
  <si>
    <t>32/30.11.15</t>
  </si>
  <si>
    <t>50/30.11.15</t>
  </si>
  <si>
    <t>77/30.11.15</t>
  </si>
  <si>
    <t>80/30.11.15</t>
  </si>
  <si>
    <t>1170/30.11.15</t>
  </si>
  <si>
    <t>110/30.11.15</t>
  </si>
  <si>
    <t>113/30.11.15</t>
  </si>
  <si>
    <t>116/30.11.15</t>
  </si>
  <si>
    <t>2910/30.11.15</t>
  </si>
  <si>
    <t>2913/30.11.15</t>
  </si>
  <si>
    <t>2916/30.11.15</t>
  </si>
  <si>
    <t>2919/30.11.15</t>
  </si>
  <si>
    <t>2922/30.11.15</t>
  </si>
  <si>
    <t>280/30.11.15</t>
  </si>
  <si>
    <t>0000092/30.11.15</t>
  </si>
  <si>
    <t>27/30.11.15</t>
  </si>
  <si>
    <t>1209/30.11.15</t>
  </si>
  <si>
    <t>796/30.11.15</t>
  </si>
  <si>
    <t>344/30.11.15</t>
  </si>
  <si>
    <t>069/30.11.15</t>
  </si>
  <si>
    <t>100083/30.11.15</t>
  </si>
  <si>
    <t>200078A/30.11.15</t>
  </si>
  <si>
    <t>300069A/30.11.15</t>
  </si>
  <si>
    <t>400078/30.11.15</t>
  </si>
  <si>
    <t>0022634/30.11.15</t>
  </si>
  <si>
    <t>0023133/30.11.15</t>
  </si>
  <si>
    <t>0000617/30.11.15</t>
  </si>
  <si>
    <t>799/30.11.15</t>
  </si>
  <si>
    <t>467/30.11.15</t>
  </si>
  <si>
    <t>0286/30.11.15</t>
  </si>
  <si>
    <t>00092/30.11.15</t>
  </si>
  <si>
    <t>00096/30.11.15</t>
  </si>
  <si>
    <t>30/30.11.15</t>
  </si>
  <si>
    <t>261/30.11.15</t>
  </si>
  <si>
    <t>8700105/30.11.15</t>
  </si>
  <si>
    <t>16500114/30.11.15</t>
  </si>
  <si>
    <t>0022/30.11.15</t>
  </si>
  <si>
    <t>0370/30.11.15</t>
  </si>
  <si>
    <t>293/30.11.15</t>
  </si>
  <si>
    <t>278/30.11.15</t>
  </si>
  <si>
    <t>281/30.11.15</t>
  </si>
  <si>
    <t>411/30.11.15</t>
  </si>
  <si>
    <t>415/30.11.15</t>
  </si>
  <si>
    <t>2542/30.11.15</t>
  </si>
  <si>
    <t>5540739/30.11.15</t>
  </si>
  <si>
    <t>0931/30.11.15</t>
  </si>
  <si>
    <t>92000422/30.11.15</t>
  </si>
  <si>
    <t>60022/30.11.15</t>
  </si>
  <si>
    <t>80017/30.11.15</t>
  </si>
  <si>
    <t>372/30.11.15</t>
  </si>
  <si>
    <t>149/30.11.15</t>
  </si>
  <si>
    <t>187/30.11.15</t>
  </si>
  <si>
    <t>99/30.11.15</t>
  </si>
  <si>
    <t>103/30.11.15</t>
  </si>
  <si>
    <t>1745/30.11.15</t>
  </si>
  <si>
    <t>313/30.11.15</t>
  </si>
  <si>
    <t>20/30.11.15</t>
  </si>
  <si>
    <t>165/30.11.15</t>
  </si>
  <si>
    <t>18/30.11.15</t>
  </si>
  <si>
    <t xml:space="preserve">        MEDICAMENTE  PENSIONARI 40% - FACTURI CESIONATE</t>
  </si>
  <si>
    <t>0032/30.11.15</t>
  </si>
  <si>
    <t>LUNA NOIEMBRIE  2015</t>
  </si>
  <si>
    <t>27.01.2016</t>
  </si>
  <si>
    <t>1077A/30.11.15</t>
  </si>
  <si>
    <t>3031/30.11.15</t>
  </si>
  <si>
    <t>1031/30.11.15</t>
  </si>
  <si>
    <t>5031/30.11.15</t>
  </si>
  <si>
    <t>55/30.11.15</t>
  </si>
  <si>
    <t>1033/30.11.15</t>
  </si>
  <si>
    <t>3033/30.11.15</t>
  </si>
  <si>
    <t>224/30.11.15</t>
  </si>
  <si>
    <t>0151/30.11.15</t>
  </si>
  <si>
    <t>0157/30.11.15</t>
  </si>
  <si>
    <t>0160/30.11.15</t>
  </si>
  <si>
    <t>65/30.11.15</t>
  </si>
  <si>
    <t>43/30.11.15</t>
  </si>
  <si>
    <t>2029/30.11.15</t>
  </si>
  <si>
    <t>69/30.11.15</t>
  </si>
  <si>
    <t>60/24.11.15</t>
  </si>
  <si>
    <t>1078/30.11.15</t>
  </si>
  <si>
    <t>2039/30.11.15</t>
  </si>
  <si>
    <t>61/30.11.15</t>
  </si>
  <si>
    <t>73/30.11.15</t>
  </si>
  <si>
    <t>33/30.11.15</t>
  </si>
  <si>
    <t>49/30.11.15</t>
  </si>
  <si>
    <t>78/30.11.15</t>
  </si>
  <si>
    <t>1168/30.11.15</t>
  </si>
  <si>
    <t>114/30.11.15</t>
  </si>
  <si>
    <t>111/30.11.15</t>
  </si>
  <si>
    <t>2908/30.11.15</t>
  </si>
  <si>
    <t>2912/30.11.15</t>
  </si>
  <si>
    <t>2915/30.11.15</t>
  </si>
  <si>
    <t>2918/30.11.15</t>
  </si>
  <si>
    <t>2921/30.11.15</t>
  </si>
  <si>
    <t>0000089/30.11.15</t>
  </si>
  <si>
    <t>28/30.11.15</t>
  </si>
  <si>
    <t>1207/30.11.15</t>
  </si>
  <si>
    <t>797/30.11.15</t>
  </si>
  <si>
    <t>345/30.11.15</t>
  </si>
  <si>
    <t>070/30.11.15</t>
  </si>
  <si>
    <t>100080/30.11.15</t>
  </si>
  <si>
    <t>200076A/30.11.15</t>
  </si>
  <si>
    <t>300067A/30.11.15</t>
  </si>
  <si>
    <t>400076/30.11.15</t>
  </si>
  <si>
    <t>0022635/30.11.15</t>
  </si>
  <si>
    <t>0023134/30.11.15</t>
  </si>
  <si>
    <t>0000615/30.11.15</t>
  </si>
  <si>
    <t>798/30.11.15</t>
  </si>
  <si>
    <t>468/30.11.15</t>
  </si>
  <si>
    <t>0282/30.11.15</t>
  </si>
  <si>
    <t>00093/30.11.15</t>
  </si>
  <si>
    <t>00097/30.11.15</t>
  </si>
  <si>
    <t>29/30.11.15</t>
  </si>
  <si>
    <t>260/30.11.15</t>
  </si>
  <si>
    <t>16500115/30.11.15</t>
  </si>
  <si>
    <t>8700106/30.11.15</t>
  </si>
  <si>
    <t>0021/30.11.15</t>
  </si>
  <si>
    <t>0369/30.11.15</t>
  </si>
  <si>
    <t>294A/30.11.15</t>
  </si>
  <si>
    <t>277/30.11.15</t>
  </si>
  <si>
    <t>410/30.11.15</t>
  </si>
  <si>
    <t>413/30.11.15</t>
  </si>
  <si>
    <t>2540/30.11.15</t>
  </si>
  <si>
    <t>5540738/30.11.15</t>
  </si>
  <si>
    <t>0929/30.11.15</t>
  </si>
  <si>
    <t>92000423/30.11.15</t>
  </si>
  <si>
    <t>323/30.11.15</t>
  </si>
  <si>
    <t>370/30.11.15</t>
  </si>
  <si>
    <t>60021/30.11.15</t>
  </si>
  <si>
    <t>80016/30.11.15</t>
  </si>
  <si>
    <t>189/30.11.15</t>
  </si>
  <si>
    <t>148/30.11.15</t>
  </si>
  <si>
    <t>98/30.11.15</t>
  </si>
  <si>
    <t>101/30.11.15</t>
  </si>
  <si>
    <t>1746/30.11.15</t>
  </si>
  <si>
    <t>315/30.11.15</t>
  </si>
  <si>
    <t>19/30.11.15</t>
  </si>
  <si>
    <t>167/30.11.15</t>
  </si>
  <si>
    <t xml:space="preserve">        MEDICAMENTE  PROGRAM ADO - FACTURI CESIONATE</t>
  </si>
  <si>
    <t xml:space="preserve">             LUNA  NOIEMBRIE 2015</t>
  </si>
  <si>
    <t>0033/30.11.15</t>
  </si>
  <si>
    <t xml:space="preserve">        MEDICAMENTE  PROGRAM DIABET - INSULINE</t>
  </si>
  <si>
    <t xml:space="preserve">        MEDICAMENTE  PROGRAM INSULINE -  FACTURI CESIONATE</t>
  </si>
  <si>
    <t xml:space="preserve">        MEDICAMENTE  PROGRAM DIABET - MIXT   </t>
  </si>
  <si>
    <t>16500115/30.11.15 part</t>
  </si>
  <si>
    <t>8700102/31.10.15</t>
  </si>
  <si>
    <t xml:space="preserve">        MEDICAMENTE  PROGRAM MIXT -  FACTURI CESIONATE</t>
  </si>
  <si>
    <t>TOTAL DIABET</t>
  </si>
  <si>
    <t>1223/31.12.15part</t>
  </si>
  <si>
    <t xml:space="preserve">        MEDICAMENTE  PROGRAM ONCOLOGIE -  FACTURI CESIONATE</t>
  </si>
  <si>
    <t xml:space="preserve">        MEDICAMENTE  PROGRAM POSTRANSPLANT</t>
  </si>
  <si>
    <t xml:space="preserve">        MEDICAMENTE  PROGRAM - PRADER WILLI</t>
  </si>
  <si>
    <t>LUNA OCTOMBRIE 2015</t>
  </si>
  <si>
    <t>118/31.12.15part.</t>
  </si>
  <si>
    <t>LUNA NOIEMBRIE 2015</t>
  </si>
  <si>
    <t>227/30.11.15</t>
  </si>
  <si>
    <t>0152/30.11.15</t>
  </si>
  <si>
    <t>116/31.12.15part</t>
  </si>
  <si>
    <t>70/30.11.15</t>
  </si>
  <si>
    <t>1169/30.11.15</t>
  </si>
  <si>
    <t>115/30.11.15</t>
  </si>
  <si>
    <t>2909/30.11.15</t>
  </si>
  <si>
    <t>0000090/30.11.15</t>
  </si>
  <si>
    <t>1208/30.11.15</t>
  </si>
  <si>
    <t>100082/30.11.15</t>
  </si>
  <si>
    <t>200077A/30.11.15</t>
  </si>
  <si>
    <t>300068A/30.11.15</t>
  </si>
  <si>
    <t>400077/30.11.15</t>
  </si>
  <si>
    <t>0022636/30.11.15</t>
  </si>
  <si>
    <t>0023135/30.11.15</t>
  </si>
  <si>
    <t>0000616/30.11.15</t>
  </si>
  <si>
    <t>801/30.11.15</t>
  </si>
  <si>
    <t>00094/30.11.15</t>
  </si>
  <si>
    <t>8700107/30.11.15</t>
  </si>
  <si>
    <t>16500116/30.11.15</t>
  </si>
  <si>
    <t>295/30.11.15</t>
  </si>
  <si>
    <t>283/30.11.15</t>
  </si>
  <si>
    <t>414/30.11.15</t>
  </si>
  <si>
    <t>2541/30.11.15</t>
  </si>
  <si>
    <t>0930/30.11.15</t>
  </si>
  <si>
    <t>92000424/30.11.15</t>
  </si>
  <si>
    <t>324/30.11.15</t>
  </si>
  <si>
    <t>371/30.11.15</t>
  </si>
  <si>
    <t>102/30.11.15</t>
  </si>
  <si>
    <t>1747/30.11.15</t>
  </si>
  <si>
    <t xml:space="preserve">     </t>
  </si>
  <si>
    <t>MEDICAMENTE  - PENSIONARI 40%</t>
  </si>
  <si>
    <t>PLATI EFECTUATE IN LUNA IANUARIE 2016</t>
  </si>
  <si>
    <t xml:space="preserve">              MEDICAMENTE  GRATUITE COMPENSATE        </t>
  </si>
  <si>
    <t xml:space="preserve">                                                                  DIFERENTA  LUNA OCTOMBRIE 2015 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</si>
</sst>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b/>
      <u val="single"/>
      <sz val="12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ck"/>
      <top style="medium"/>
      <bottom>
        <color indexed="63"/>
      </bottom>
    </border>
    <border>
      <left style="thick"/>
      <right style="thin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/>
    </xf>
    <xf numFmtId="1" fontId="5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5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4" fontId="0" fillId="0" borderId="13" xfId="0" applyNumberForma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" fontId="5" fillId="0" borderId="20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1" fontId="5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1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" fontId="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22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5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right"/>
    </xf>
    <xf numFmtId="49" fontId="5" fillId="0" borderId="2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6" fillId="0" borderId="3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47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0" fillId="0" borderId="48" xfId="0" applyBorder="1" applyAlignment="1">
      <alignment/>
    </xf>
    <xf numFmtId="0" fontId="0" fillId="0" borderId="29" xfId="0" applyBorder="1" applyAlignment="1">
      <alignment/>
    </xf>
    <xf numFmtId="0" fontId="0" fillId="0" borderId="49" xfId="0" applyBorder="1" applyAlignment="1">
      <alignment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 wrapText="1"/>
    </xf>
    <xf numFmtId="4" fontId="7" fillId="0" borderId="53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/>
    </xf>
    <xf numFmtId="1" fontId="5" fillId="0" borderId="57" xfId="0" applyNumberFormat="1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4" fontId="5" fillId="0" borderId="57" xfId="0" applyNumberFormat="1" applyFont="1" applyFill="1" applyBorder="1" applyAlignment="1">
      <alignment horizontal="center"/>
    </xf>
    <xf numFmtId="4" fontId="5" fillId="0" borderId="58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left"/>
    </xf>
    <xf numFmtId="4" fontId="5" fillId="0" borderId="30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4" fontId="5" fillId="0" borderId="60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1" fontId="5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" fontId="5" fillId="0" borderId="36" xfId="0" applyNumberFormat="1" applyFont="1" applyFill="1" applyBorder="1" applyAlignment="1">
      <alignment horizontal="center"/>
    </xf>
    <xf numFmtId="4" fontId="5" fillId="0" borderId="62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3.7109375" style="0" customWidth="1"/>
    <col min="2" max="2" width="8.8515625" style="0" customWidth="1"/>
    <col min="3" max="3" width="28.28125" style="0" customWidth="1"/>
    <col min="4" max="4" width="18.57421875" style="0" customWidth="1"/>
    <col min="5" max="5" width="12.421875" style="0" customWidth="1"/>
    <col min="6" max="6" width="18.8515625" style="0" customWidth="1"/>
    <col min="7" max="7" width="14.8515625" style="0" customWidth="1"/>
    <col min="8" max="8" width="15.140625" style="0" customWidth="1"/>
    <col min="9" max="9" width="11.140625" style="0" customWidth="1"/>
  </cols>
  <sheetData>
    <row r="1" spans="1:3" ht="12.75">
      <c r="A1" s="1" t="s">
        <v>2</v>
      </c>
      <c r="B1" s="2"/>
      <c r="C1" s="1"/>
    </row>
    <row r="2" spans="1:3" ht="12.75">
      <c r="A2" s="1" t="s">
        <v>1</v>
      </c>
      <c r="B2" s="2"/>
      <c r="C2" s="1"/>
    </row>
    <row r="3" spans="1:3" ht="12.75">
      <c r="A3" s="1"/>
      <c r="B3" s="2"/>
      <c r="C3" s="1"/>
    </row>
    <row r="4" spans="2:8" ht="12.75">
      <c r="B4" s="7"/>
      <c r="C4" s="4"/>
      <c r="D4" s="4"/>
      <c r="E4" s="4" t="s">
        <v>534</v>
      </c>
      <c r="F4" s="4"/>
      <c r="G4" s="5"/>
      <c r="H4" s="6"/>
    </row>
    <row r="5" spans="2:8" ht="12.75">
      <c r="B5" s="2"/>
      <c r="C5" s="1"/>
      <c r="D5" s="1"/>
      <c r="E5" s="4"/>
      <c r="F5" s="5"/>
      <c r="G5" s="5"/>
      <c r="H5" s="6"/>
    </row>
    <row r="6" spans="2:8" ht="12.75">
      <c r="B6" s="7"/>
      <c r="C6" s="8"/>
      <c r="D6" s="116"/>
      <c r="F6" s="116" t="s">
        <v>535</v>
      </c>
      <c r="G6" s="3"/>
      <c r="H6" s="6"/>
    </row>
    <row r="7" spans="2:8" ht="12.75">
      <c r="B7" s="7"/>
      <c r="C7" s="8"/>
      <c r="D7" s="8" t="s">
        <v>536</v>
      </c>
      <c r="F7" s="8"/>
      <c r="G7" s="5"/>
      <c r="H7" s="6"/>
    </row>
    <row r="8" spans="2:8" ht="12.75">
      <c r="B8" s="2" t="s">
        <v>3</v>
      </c>
      <c r="C8" s="1"/>
      <c r="D8" s="3"/>
      <c r="E8" s="4"/>
      <c r="F8" s="5"/>
      <c r="G8" s="5" t="s">
        <v>307</v>
      </c>
      <c r="H8" s="6"/>
    </row>
    <row r="9" spans="2:8" ht="13.5" thickBot="1">
      <c r="B9" s="9"/>
      <c r="C9" s="3"/>
      <c r="D9" s="3"/>
      <c r="E9" s="4"/>
      <c r="F9" s="5"/>
      <c r="G9" s="5"/>
      <c r="H9" s="6"/>
    </row>
    <row r="10" spans="1:8" ht="23.25" thickBot="1">
      <c r="A10" s="176"/>
      <c r="B10" s="117" t="s">
        <v>108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177"/>
      <c r="B11" s="118">
        <v>1956</v>
      </c>
      <c r="C11" s="16" t="s">
        <v>11</v>
      </c>
      <c r="D11" s="17"/>
      <c r="E11" s="18"/>
      <c r="F11" s="25" t="s">
        <v>133</v>
      </c>
      <c r="G11" s="28">
        <v>67120.75</v>
      </c>
      <c r="H11" s="20">
        <f>G11+G12+G13+G14+G15+G16+G17+G18+G19+G20+G21</f>
        <v>149398.65999999997</v>
      </c>
    </row>
    <row r="12" spans="1:8" ht="12.75">
      <c r="A12" s="177"/>
      <c r="B12" s="119"/>
      <c r="C12" s="23" t="s">
        <v>12</v>
      </c>
      <c r="D12" s="17"/>
      <c r="E12" s="24"/>
      <c r="F12" s="25" t="s">
        <v>134</v>
      </c>
      <c r="G12" s="28">
        <v>36287.51</v>
      </c>
      <c r="H12" s="26"/>
    </row>
    <row r="13" spans="1:8" ht="12.75">
      <c r="A13" s="177"/>
      <c r="B13" s="119"/>
      <c r="C13" s="23"/>
      <c r="D13" s="17"/>
      <c r="E13" s="24"/>
      <c r="F13" s="25" t="s">
        <v>135</v>
      </c>
      <c r="G13" s="28">
        <v>20243.63</v>
      </c>
      <c r="H13" s="26"/>
    </row>
    <row r="14" spans="1:8" ht="12.75">
      <c r="A14" s="177"/>
      <c r="B14" s="119"/>
      <c r="C14" s="23"/>
      <c r="D14" s="17"/>
      <c r="E14" s="24"/>
      <c r="F14" s="25" t="s">
        <v>136</v>
      </c>
      <c r="G14" s="28">
        <v>5903.18</v>
      </c>
      <c r="H14" s="26"/>
    </row>
    <row r="15" spans="1:8" ht="12.75">
      <c r="A15" s="177"/>
      <c r="B15" s="119"/>
      <c r="C15" s="23"/>
      <c r="D15" s="17"/>
      <c r="E15" s="24"/>
      <c r="F15" s="25" t="s">
        <v>137</v>
      </c>
      <c r="G15" s="28">
        <v>14394.3</v>
      </c>
      <c r="H15" s="26"/>
    </row>
    <row r="16" spans="1:8" ht="12.75">
      <c r="A16" s="177"/>
      <c r="B16" s="119"/>
      <c r="C16" s="23"/>
      <c r="D16" s="17"/>
      <c r="E16" s="24"/>
      <c r="F16" s="25" t="s">
        <v>138</v>
      </c>
      <c r="G16" s="28">
        <v>479.58</v>
      </c>
      <c r="H16" s="26"/>
    </row>
    <row r="17" spans="1:8" ht="12.75">
      <c r="A17" s="177"/>
      <c r="B17" s="119"/>
      <c r="C17" s="23"/>
      <c r="D17" s="17"/>
      <c r="E17" s="24"/>
      <c r="F17" s="25" t="s">
        <v>139</v>
      </c>
      <c r="G17" s="28">
        <v>14.28</v>
      </c>
      <c r="H17" s="26"/>
    </row>
    <row r="18" spans="1:8" ht="12.75">
      <c r="A18" s="177"/>
      <c r="B18" s="119"/>
      <c r="C18" s="23"/>
      <c r="D18" s="17"/>
      <c r="E18" s="24"/>
      <c r="F18" s="25" t="s">
        <v>140</v>
      </c>
      <c r="G18" s="28">
        <v>753.25</v>
      </c>
      <c r="H18" s="26"/>
    </row>
    <row r="19" spans="1:8" ht="12.75">
      <c r="A19" s="177"/>
      <c r="B19" s="119"/>
      <c r="C19" s="23"/>
      <c r="D19" s="17"/>
      <c r="E19" s="24"/>
      <c r="F19" s="25" t="s">
        <v>141</v>
      </c>
      <c r="G19" s="28">
        <v>2648.37</v>
      </c>
      <c r="H19" s="26"/>
    </row>
    <row r="20" spans="1:8" ht="12.75">
      <c r="A20" s="177"/>
      <c r="B20" s="119"/>
      <c r="C20" s="23"/>
      <c r="D20" s="17"/>
      <c r="E20" s="24"/>
      <c r="F20" s="25" t="s">
        <v>142</v>
      </c>
      <c r="G20" s="28">
        <v>1553.81</v>
      </c>
      <c r="H20" s="26"/>
    </row>
    <row r="21" spans="1:8" ht="12.75">
      <c r="A21" s="177"/>
      <c r="B21" s="119"/>
      <c r="C21" s="23"/>
      <c r="D21" s="17"/>
      <c r="E21" s="24"/>
      <c r="F21" s="25"/>
      <c r="G21" s="120"/>
      <c r="H21" s="26"/>
    </row>
    <row r="22" spans="1:8" ht="12.75">
      <c r="A22" s="177"/>
      <c r="B22" s="119">
        <v>1958</v>
      </c>
      <c r="C22" s="27" t="s">
        <v>13</v>
      </c>
      <c r="D22" s="17"/>
      <c r="E22" s="24"/>
      <c r="F22" s="25" t="s">
        <v>143</v>
      </c>
      <c r="G22" s="28">
        <v>5909.59</v>
      </c>
      <c r="H22" s="26">
        <f>G22+G23+G24</f>
        <v>6168.07</v>
      </c>
    </row>
    <row r="23" spans="1:8" ht="12.75">
      <c r="A23" s="177"/>
      <c r="B23" s="119"/>
      <c r="C23" s="23" t="s">
        <v>15</v>
      </c>
      <c r="D23" s="17"/>
      <c r="E23" s="24"/>
      <c r="F23" s="25" t="s">
        <v>144</v>
      </c>
      <c r="G23" s="28">
        <v>258.48</v>
      </c>
      <c r="H23" s="26"/>
    </row>
    <row r="24" spans="1:8" ht="12.75">
      <c r="A24" s="177"/>
      <c r="B24" s="119"/>
      <c r="C24" s="23"/>
      <c r="D24" s="17"/>
      <c r="E24" s="24"/>
      <c r="F24" s="25"/>
      <c r="G24" s="28"/>
      <c r="H24" s="26"/>
    </row>
    <row r="25" spans="1:8" ht="12.75">
      <c r="A25" s="177"/>
      <c r="B25" s="119"/>
      <c r="C25" s="23"/>
      <c r="D25" s="17"/>
      <c r="E25" s="24"/>
      <c r="F25" s="25"/>
      <c r="G25" s="28"/>
      <c r="H25" s="26"/>
    </row>
    <row r="26" spans="1:8" ht="12.75">
      <c r="A26" s="177"/>
      <c r="B26" s="119">
        <v>1959</v>
      </c>
      <c r="C26" s="27" t="s">
        <v>16</v>
      </c>
      <c r="D26" s="17"/>
      <c r="E26" s="24"/>
      <c r="F26" s="25"/>
      <c r="G26" s="28"/>
      <c r="H26" s="26">
        <f>G26+G27+G28</f>
        <v>1056.01</v>
      </c>
    </row>
    <row r="27" spans="1:9" ht="12.75">
      <c r="A27" s="177"/>
      <c r="B27" s="119"/>
      <c r="C27" s="23" t="s">
        <v>18</v>
      </c>
      <c r="D27" s="17"/>
      <c r="E27" s="24"/>
      <c r="F27" s="25" t="s">
        <v>145</v>
      </c>
      <c r="G27" s="28">
        <v>1056.01</v>
      </c>
      <c r="H27" s="26"/>
      <c r="I27" s="3"/>
    </row>
    <row r="28" spans="1:8" ht="12.75">
      <c r="A28" s="177"/>
      <c r="B28" s="119"/>
      <c r="C28" s="23"/>
      <c r="D28" s="17"/>
      <c r="E28" s="24"/>
      <c r="F28" s="25"/>
      <c r="G28" s="28"/>
      <c r="H28" s="26"/>
    </row>
    <row r="29" spans="1:8" ht="12.75">
      <c r="A29" s="177"/>
      <c r="B29" s="119"/>
      <c r="C29" s="23"/>
      <c r="D29" s="17"/>
      <c r="E29" s="24"/>
      <c r="F29" s="25"/>
      <c r="G29" s="28"/>
      <c r="H29" s="26"/>
    </row>
    <row r="30" spans="1:8" ht="12.75">
      <c r="A30" s="177"/>
      <c r="B30" s="119">
        <v>1960</v>
      </c>
      <c r="C30" s="27" t="s">
        <v>19</v>
      </c>
      <c r="D30" s="17"/>
      <c r="E30" s="24"/>
      <c r="F30" s="25" t="s">
        <v>146</v>
      </c>
      <c r="G30" s="28">
        <v>26434.2</v>
      </c>
      <c r="H30" s="26">
        <f>G30+G31+G32+G33</f>
        <v>29234.94</v>
      </c>
    </row>
    <row r="31" spans="1:8" ht="12.75">
      <c r="A31" s="177"/>
      <c r="B31" s="119"/>
      <c r="C31" s="23" t="s">
        <v>20</v>
      </c>
      <c r="D31" s="17"/>
      <c r="E31" s="24"/>
      <c r="F31" s="25" t="s">
        <v>147</v>
      </c>
      <c r="G31" s="28">
        <v>1625.3</v>
      </c>
      <c r="H31" s="26"/>
    </row>
    <row r="32" spans="1:8" ht="12.75">
      <c r="A32" s="177"/>
      <c r="B32" s="119"/>
      <c r="C32" s="23"/>
      <c r="D32" s="17"/>
      <c r="E32" s="24"/>
      <c r="F32" s="25" t="s">
        <v>148</v>
      </c>
      <c r="G32" s="28">
        <v>1175.44</v>
      </c>
      <c r="H32" s="26"/>
    </row>
    <row r="33" spans="1:8" ht="14.25" customHeight="1">
      <c r="A33" s="177"/>
      <c r="B33" s="119"/>
      <c r="C33" s="23"/>
      <c r="D33" s="17"/>
      <c r="E33" s="24"/>
      <c r="F33" s="25"/>
      <c r="G33" s="28"/>
      <c r="H33" s="26"/>
    </row>
    <row r="34" spans="1:8" ht="12.75">
      <c r="A34" s="177"/>
      <c r="B34" s="119">
        <v>1961</v>
      </c>
      <c r="C34" s="27" t="s">
        <v>21</v>
      </c>
      <c r="D34" s="17"/>
      <c r="E34" s="24"/>
      <c r="F34" s="25" t="s">
        <v>149</v>
      </c>
      <c r="G34" s="28">
        <v>15003.1</v>
      </c>
      <c r="H34" s="26">
        <f>G34+G35+G36+G37+G38+G39+G40+G41</f>
        <v>54268.88</v>
      </c>
    </row>
    <row r="35" spans="1:8" ht="12.75">
      <c r="A35" s="177"/>
      <c r="B35" s="119"/>
      <c r="C35" s="23" t="s">
        <v>22</v>
      </c>
      <c r="D35" s="17"/>
      <c r="E35" s="24"/>
      <c r="F35" s="25" t="s">
        <v>150</v>
      </c>
      <c r="G35" s="28">
        <v>4800.28</v>
      </c>
      <c r="H35" s="26"/>
    </row>
    <row r="36" spans="1:8" ht="12.75">
      <c r="A36" s="177"/>
      <c r="B36" s="119"/>
      <c r="C36" s="23"/>
      <c r="D36" s="17"/>
      <c r="E36" s="24"/>
      <c r="F36" s="25" t="s">
        <v>151</v>
      </c>
      <c r="G36" s="28">
        <v>31644.04</v>
      </c>
      <c r="H36" s="26"/>
    </row>
    <row r="37" spans="1:8" ht="13.5" customHeight="1">
      <c r="A37" s="177"/>
      <c r="B37" s="119"/>
      <c r="C37" s="23"/>
      <c r="D37" s="17"/>
      <c r="E37" s="24"/>
      <c r="F37" s="25" t="s">
        <v>141</v>
      </c>
      <c r="G37" s="28">
        <v>935.92</v>
      </c>
      <c r="H37" s="26"/>
    </row>
    <row r="38" spans="1:8" ht="13.5" customHeight="1">
      <c r="A38" s="177"/>
      <c r="B38" s="119"/>
      <c r="C38" s="23"/>
      <c r="D38" s="17"/>
      <c r="E38" s="24"/>
      <c r="F38" s="25" t="s">
        <v>152</v>
      </c>
      <c r="G38" s="28">
        <v>1342.1</v>
      </c>
      <c r="H38" s="26"/>
    </row>
    <row r="39" spans="1:8" ht="13.5" customHeight="1">
      <c r="A39" s="177"/>
      <c r="B39" s="119"/>
      <c r="C39" s="23"/>
      <c r="D39" s="17"/>
      <c r="E39" s="24"/>
      <c r="F39" s="25" t="s">
        <v>153</v>
      </c>
      <c r="G39" s="28">
        <v>543.44</v>
      </c>
      <c r="H39" s="26"/>
    </row>
    <row r="40" spans="1:8" ht="12.75">
      <c r="A40" s="177"/>
      <c r="B40" s="119"/>
      <c r="C40" s="23"/>
      <c r="D40" s="17"/>
      <c r="E40" s="24"/>
      <c r="F40" s="25"/>
      <c r="G40" s="28"/>
      <c r="H40" s="26"/>
    </row>
    <row r="41" spans="1:8" ht="14.25" customHeight="1">
      <c r="A41" s="177"/>
      <c r="B41" s="119"/>
      <c r="C41" s="23"/>
      <c r="D41" s="17"/>
      <c r="E41" s="24"/>
      <c r="F41" s="25"/>
      <c r="G41" s="28"/>
      <c r="H41" s="26"/>
    </row>
    <row r="42" spans="1:8" ht="12.75">
      <c r="A42" s="177"/>
      <c r="B42" s="119">
        <v>1962</v>
      </c>
      <c r="C42" s="27" t="s">
        <v>23</v>
      </c>
      <c r="D42" s="17"/>
      <c r="E42" s="24"/>
      <c r="F42" s="25" t="s">
        <v>154</v>
      </c>
      <c r="G42" s="28">
        <v>79265.3</v>
      </c>
      <c r="H42" s="26">
        <f>G42+G43+G44+G45</f>
        <v>84499.01000000001</v>
      </c>
    </row>
    <row r="43" spans="1:8" ht="12.75">
      <c r="A43" s="177"/>
      <c r="B43" s="119"/>
      <c r="C43" s="23" t="s">
        <v>24</v>
      </c>
      <c r="D43" s="17"/>
      <c r="E43" s="24"/>
      <c r="F43" s="25" t="s">
        <v>155</v>
      </c>
      <c r="G43" s="28">
        <v>5233.71</v>
      </c>
      <c r="H43" s="26"/>
    </row>
    <row r="44" spans="1:8" ht="12.75">
      <c r="A44" s="177"/>
      <c r="B44" s="119"/>
      <c r="C44" s="23"/>
      <c r="D44" s="17"/>
      <c r="E44" s="24"/>
      <c r="F44" s="25"/>
      <c r="G44" s="28"/>
      <c r="H44" s="26"/>
    </row>
    <row r="45" spans="1:8" ht="12.75">
      <c r="A45" s="177"/>
      <c r="B45" s="119"/>
      <c r="C45" s="23"/>
      <c r="D45" s="17"/>
      <c r="E45" s="24"/>
      <c r="F45" s="25"/>
      <c r="G45" s="28"/>
      <c r="H45" s="26"/>
    </row>
    <row r="46" spans="1:8" ht="12.75">
      <c r="A46" s="177"/>
      <c r="B46" s="119">
        <v>1963</v>
      </c>
      <c r="C46" s="27" t="s">
        <v>25</v>
      </c>
      <c r="D46" s="17"/>
      <c r="E46" s="24"/>
      <c r="F46" s="32" t="s">
        <v>156</v>
      </c>
      <c r="G46" s="28">
        <v>113526.08</v>
      </c>
      <c r="H46" s="26">
        <f>G46+G47+G48+G49+G50+G51+G52+G53+G54</f>
        <v>182133.25</v>
      </c>
    </row>
    <row r="47" spans="1:8" ht="12.75">
      <c r="A47" s="177"/>
      <c r="B47" s="119"/>
      <c r="C47" s="23" t="s">
        <v>14</v>
      </c>
      <c r="D47" s="17"/>
      <c r="E47" s="24"/>
      <c r="F47" s="32" t="s">
        <v>157</v>
      </c>
      <c r="G47" s="28">
        <v>16747.57</v>
      </c>
      <c r="H47" s="26"/>
    </row>
    <row r="48" spans="1:8" ht="12.75">
      <c r="A48" s="177"/>
      <c r="B48" s="119"/>
      <c r="C48" s="23"/>
      <c r="D48" s="17"/>
      <c r="E48" s="24"/>
      <c r="F48" s="32" t="s">
        <v>158</v>
      </c>
      <c r="G48" s="28">
        <v>10967.95</v>
      </c>
      <c r="H48" s="26"/>
    </row>
    <row r="49" spans="1:8" ht="12.75">
      <c r="A49" s="177"/>
      <c r="B49" s="119"/>
      <c r="C49" s="23"/>
      <c r="D49" s="17"/>
      <c r="E49" s="24"/>
      <c r="F49" s="32" t="s">
        <v>159</v>
      </c>
      <c r="G49" s="28">
        <v>30173.71</v>
      </c>
      <c r="H49" s="26"/>
    </row>
    <row r="50" spans="1:8" ht="12.75">
      <c r="A50" s="177"/>
      <c r="B50" s="119"/>
      <c r="C50" s="23"/>
      <c r="D50" s="17"/>
      <c r="E50" s="24"/>
      <c r="F50" s="32" t="s">
        <v>160</v>
      </c>
      <c r="G50" s="28">
        <v>7759.44</v>
      </c>
      <c r="H50" s="26"/>
    </row>
    <row r="51" spans="1:8" ht="13.5" customHeight="1">
      <c r="A51" s="177"/>
      <c r="B51" s="119"/>
      <c r="C51" s="23"/>
      <c r="D51" s="17"/>
      <c r="E51" s="24"/>
      <c r="F51" s="32" t="s">
        <v>161</v>
      </c>
      <c r="G51" s="28">
        <v>374.4</v>
      </c>
      <c r="H51" s="26"/>
    </row>
    <row r="52" spans="1:8" ht="14.25" customHeight="1">
      <c r="A52" s="177"/>
      <c r="B52" s="119"/>
      <c r="C52" s="23"/>
      <c r="D52" s="17"/>
      <c r="E52" s="24"/>
      <c r="F52" s="32" t="s">
        <v>162</v>
      </c>
      <c r="G52" s="28">
        <v>931.95</v>
      </c>
      <c r="H52" s="26"/>
    </row>
    <row r="53" spans="1:8" ht="13.5" customHeight="1">
      <c r="A53" s="177"/>
      <c r="B53" s="119"/>
      <c r="C53" s="23"/>
      <c r="D53" s="17"/>
      <c r="E53" s="24"/>
      <c r="F53" s="32" t="s">
        <v>163</v>
      </c>
      <c r="G53" s="28">
        <v>1652.15</v>
      </c>
      <c r="H53" s="26"/>
    </row>
    <row r="54" spans="1:8" ht="12" customHeight="1">
      <c r="A54" s="177"/>
      <c r="B54" s="119"/>
      <c r="C54" s="23"/>
      <c r="D54" s="17"/>
      <c r="E54" s="24"/>
      <c r="F54" s="32"/>
      <c r="G54" s="28"/>
      <c r="H54" s="26"/>
    </row>
    <row r="55" spans="1:8" ht="12" customHeight="1">
      <c r="A55" s="177"/>
      <c r="B55" s="119">
        <v>1964</v>
      </c>
      <c r="C55" s="27" t="s">
        <v>26</v>
      </c>
      <c r="D55" s="17"/>
      <c r="E55" s="24"/>
      <c r="F55" s="25" t="s">
        <v>164</v>
      </c>
      <c r="G55" s="28">
        <v>175665.51</v>
      </c>
      <c r="H55" s="26">
        <f>G55+G56+G57+G59+G58</f>
        <v>182432.31</v>
      </c>
    </row>
    <row r="56" spans="1:8" ht="12.75">
      <c r="A56" s="177"/>
      <c r="B56" s="119"/>
      <c r="C56" s="23" t="s">
        <v>17</v>
      </c>
      <c r="D56" s="17"/>
      <c r="E56" s="24"/>
      <c r="F56" s="32" t="s">
        <v>165</v>
      </c>
      <c r="G56" s="28">
        <v>182.9</v>
      </c>
      <c r="H56" s="26"/>
    </row>
    <row r="57" spans="1:8" ht="12.75">
      <c r="A57" s="177"/>
      <c r="B57" s="119"/>
      <c r="C57" s="23"/>
      <c r="D57" s="17"/>
      <c r="E57" s="24"/>
      <c r="F57" s="32" t="s">
        <v>166</v>
      </c>
      <c r="G57" s="28">
        <v>6574.62</v>
      </c>
      <c r="H57" s="26"/>
    </row>
    <row r="58" spans="1:8" ht="12.75">
      <c r="A58" s="177"/>
      <c r="B58" s="119"/>
      <c r="C58" s="23"/>
      <c r="D58" s="17"/>
      <c r="E58" s="24"/>
      <c r="F58" s="32" t="s">
        <v>167</v>
      </c>
      <c r="G58" s="25">
        <v>9.28</v>
      </c>
      <c r="H58" s="216"/>
    </row>
    <row r="59" spans="1:8" ht="12.75">
      <c r="A59" s="177"/>
      <c r="B59" s="119"/>
      <c r="C59" s="23"/>
      <c r="D59" s="17"/>
      <c r="E59" s="24"/>
      <c r="F59" s="32"/>
      <c r="G59" s="5"/>
      <c r="H59" s="25"/>
    </row>
    <row r="60" spans="1:8" ht="12.75">
      <c r="A60" s="177"/>
      <c r="B60" s="119">
        <v>1965</v>
      </c>
      <c r="C60" s="27" t="s">
        <v>27</v>
      </c>
      <c r="D60" s="17"/>
      <c r="E60" s="24"/>
      <c r="F60" s="32" t="s">
        <v>168</v>
      </c>
      <c r="G60" s="28">
        <v>28014.6</v>
      </c>
      <c r="H60" s="26">
        <f>G60+G61+G62</f>
        <v>28539.6</v>
      </c>
    </row>
    <row r="61" spans="1:8" ht="12.75">
      <c r="A61" s="177"/>
      <c r="B61" s="119"/>
      <c r="C61" s="23" t="s">
        <v>12</v>
      </c>
      <c r="D61" s="17"/>
      <c r="E61" s="24"/>
      <c r="F61" s="32" t="s">
        <v>169</v>
      </c>
      <c r="G61" s="28">
        <v>525</v>
      </c>
      <c r="H61" s="26"/>
    </row>
    <row r="62" spans="1:8" ht="12.75">
      <c r="A62" s="177"/>
      <c r="B62" s="119"/>
      <c r="C62" s="23"/>
      <c r="D62" s="17"/>
      <c r="E62" s="24"/>
      <c r="F62" s="32"/>
      <c r="G62" s="28"/>
      <c r="H62" s="26"/>
    </row>
    <row r="63" spans="1:8" ht="12.75">
      <c r="A63" s="177"/>
      <c r="B63" s="119">
        <v>1966</v>
      </c>
      <c r="C63" s="27" t="s">
        <v>28</v>
      </c>
      <c r="D63" s="17"/>
      <c r="E63" s="24"/>
      <c r="F63" s="32" t="s">
        <v>170</v>
      </c>
      <c r="G63" s="28">
        <v>123560.76</v>
      </c>
      <c r="H63" s="26">
        <f>G63+G64+G65+G66</f>
        <v>124091.45</v>
      </c>
    </row>
    <row r="64" spans="1:8" ht="12.75">
      <c r="A64" s="177"/>
      <c r="B64" s="119"/>
      <c r="C64" s="23" t="s">
        <v>12</v>
      </c>
      <c r="D64" s="17"/>
      <c r="E64" s="24"/>
      <c r="F64" s="32" t="s">
        <v>171</v>
      </c>
      <c r="G64" s="28">
        <v>530.69</v>
      </c>
      <c r="H64" s="26"/>
    </row>
    <row r="65" spans="1:8" ht="12.75">
      <c r="A65" s="177"/>
      <c r="B65" s="119"/>
      <c r="C65" s="23"/>
      <c r="D65" s="17"/>
      <c r="E65" s="24"/>
      <c r="F65" s="32"/>
      <c r="G65" s="28"/>
      <c r="H65" s="26"/>
    </row>
    <row r="66" spans="1:8" ht="12.75">
      <c r="A66" s="177"/>
      <c r="B66" s="119"/>
      <c r="C66" s="23"/>
      <c r="D66" s="17"/>
      <c r="E66" s="24"/>
      <c r="F66" s="32"/>
      <c r="G66" s="28"/>
      <c r="H66" s="26"/>
    </row>
    <row r="67" spans="1:8" ht="12.75">
      <c r="A67" s="177"/>
      <c r="B67" s="119">
        <v>1967</v>
      </c>
      <c r="C67" s="27" t="s">
        <v>29</v>
      </c>
      <c r="D67" s="17"/>
      <c r="E67" s="24"/>
      <c r="F67" s="32" t="s">
        <v>172</v>
      </c>
      <c r="G67" s="28">
        <v>10020.76</v>
      </c>
      <c r="H67" s="26">
        <f>G67+G68+G69+G70+G71</f>
        <v>42979.08</v>
      </c>
    </row>
    <row r="68" spans="1:8" ht="12.75">
      <c r="A68" s="177"/>
      <c r="B68" s="119"/>
      <c r="C68" s="23" t="s">
        <v>12</v>
      </c>
      <c r="D68" s="17"/>
      <c r="E68" s="24"/>
      <c r="F68" s="32" t="s">
        <v>173</v>
      </c>
      <c r="G68" s="28">
        <v>30178.23</v>
      </c>
      <c r="H68" s="26"/>
    </row>
    <row r="69" spans="1:8" ht="12.75">
      <c r="A69" s="177"/>
      <c r="B69" s="119"/>
      <c r="C69" s="23"/>
      <c r="D69" s="17"/>
      <c r="E69" s="24"/>
      <c r="F69" s="32" t="s">
        <v>174</v>
      </c>
      <c r="G69" s="28">
        <v>1056.41</v>
      </c>
      <c r="H69" s="26"/>
    </row>
    <row r="70" spans="1:8" ht="12.75">
      <c r="A70" s="177"/>
      <c r="B70" s="119"/>
      <c r="C70" s="23"/>
      <c r="D70" s="17"/>
      <c r="E70" s="24"/>
      <c r="F70" s="32" t="s">
        <v>152</v>
      </c>
      <c r="G70" s="28">
        <v>1723.68</v>
      </c>
      <c r="H70" s="26"/>
    </row>
    <row r="71" spans="1:8" ht="12.75">
      <c r="A71" s="177"/>
      <c r="B71" s="119"/>
      <c r="C71" s="23"/>
      <c r="D71" s="17"/>
      <c r="E71" s="24"/>
      <c r="F71" s="32"/>
      <c r="G71" s="28"/>
      <c r="H71" s="26"/>
    </row>
    <row r="72" spans="1:8" ht="12.75">
      <c r="A72" s="177"/>
      <c r="B72" s="119">
        <v>1968</v>
      </c>
      <c r="C72" s="27" t="s">
        <v>30</v>
      </c>
      <c r="D72" s="17"/>
      <c r="E72" s="24"/>
      <c r="F72" s="32" t="s">
        <v>175</v>
      </c>
      <c r="G72" s="28">
        <v>23822.19</v>
      </c>
      <c r="H72" s="26">
        <f>G72+G73+G74+G75</f>
        <v>24348.12</v>
      </c>
    </row>
    <row r="73" spans="1:8" ht="12.75">
      <c r="A73" s="177"/>
      <c r="B73" s="119"/>
      <c r="C73" s="23" t="s">
        <v>12</v>
      </c>
      <c r="D73" s="17"/>
      <c r="E73" s="24"/>
      <c r="F73" s="32" t="s">
        <v>176</v>
      </c>
      <c r="G73" s="28">
        <v>525.93</v>
      </c>
      <c r="H73" s="26"/>
    </row>
    <row r="74" spans="1:8" ht="12.75">
      <c r="A74" s="177"/>
      <c r="B74" s="119"/>
      <c r="C74" s="23"/>
      <c r="D74" s="17"/>
      <c r="E74" s="24"/>
      <c r="F74" s="32"/>
      <c r="G74" s="121"/>
      <c r="H74" s="26"/>
    </row>
    <row r="75" spans="1:8" ht="12.75">
      <c r="A75" s="177"/>
      <c r="B75" s="119"/>
      <c r="C75" s="23"/>
      <c r="D75" s="17"/>
      <c r="E75" s="24"/>
      <c r="F75" s="32"/>
      <c r="G75" s="28"/>
      <c r="H75" s="26"/>
    </row>
    <row r="76" spans="1:8" ht="12.75">
      <c r="A76" s="177"/>
      <c r="B76" s="119">
        <v>1969</v>
      </c>
      <c r="C76" s="27" t="s">
        <v>31</v>
      </c>
      <c r="D76" s="17"/>
      <c r="E76" s="24"/>
      <c r="F76" s="32" t="s">
        <v>177</v>
      </c>
      <c r="G76" s="28">
        <v>15195.45</v>
      </c>
      <c r="H76" s="26">
        <f>G76+G77+G79</f>
        <v>15567.19</v>
      </c>
    </row>
    <row r="77" spans="1:8" ht="12.75">
      <c r="A77" s="177"/>
      <c r="B77" s="119"/>
      <c r="C77" s="23" t="s">
        <v>12</v>
      </c>
      <c r="D77" s="17"/>
      <c r="E77" s="24"/>
      <c r="F77" s="32" t="s">
        <v>178</v>
      </c>
      <c r="G77" s="28">
        <v>371.74</v>
      </c>
      <c r="H77" s="26"/>
    </row>
    <row r="78" spans="1:8" ht="12.75">
      <c r="A78" s="177"/>
      <c r="B78" s="119"/>
      <c r="C78" s="23"/>
      <c r="D78" s="17"/>
      <c r="E78" s="24"/>
      <c r="F78" s="32"/>
      <c r="G78" s="121"/>
      <c r="H78" s="26"/>
    </row>
    <row r="79" spans="1:8" ht="12.75">
      <c r="A79" s="177"/>
      <c r="B79" s="119"/>
      <c r="C79" s="23"/>
      <c r="D79" s="17"/>
      <c r="E79" s="24"/>
      <c r="F79" s="32"/>
      <c r="G79" s="121"/>
      <c r="H79" s="26"/>
    </row>
    <row r="80" spans="1:8" ht="12.75">
      <c r="A80" s="177"/>
      <c r="B80" s="119">
        <v>1970</v>
      </c>
      <c r="C80" s="27" t="s">
        <v>32</v>
      </c>
      <c r="D80" s="17"/>
      <c r="E80" s="24"/>
      <c r="F80" s="32" t="s">
        <v>179</v>
      </c>
      <c r="G80" s="28">
        <v>34546.28</v>
      </c>
      <c r="H80" s="26">
        <f>G80+G81+G82+G83+G84</f>
        <v>80687.87000000001</v>
      </c>
    </row>
    <row r="81" spans="1:8" ht="12.75">
      <c r="A81" s="177"/>
      <c r="B81" s="119"/>
      <c r="C81" s="23" t="s">
        <v>12</v>
      </c>
      <c r="D81" s="17"/>
      <c r="E81" s="24"/>
      <c r="F81" s="32" t="s">
        <v>142</v>
      </c>
      <c r="G81" s="28">
        <v>41194.88</v>
      </c>
      <c r="H81" s="26"/>
    </row>
    <row r="82" spans="1:8" ht="12.75">
      <c r="A82" s="177"/>
      <c r="B82" s="119"/>
      <c r="C82" s="23"/>
      <c r="D82" s="17"/>
      <c r="E82" s="24"/>
      <c r="F82" s="32" t="s">
        <v>180</v>
      </c>
      <c r="G82" s="28">
        <v>2495.3</v>
      </c>
      <c r="H82" s="26"/>
    </row>
    <row r="83" spans="1:8" ht="12.75">
      <c r="A83" s="177"/>
      <c r="B83" s="119"/>
      <c r="C83" s="23"/>
      <c r="D83" s="17"/>
      <c r="E83" s="24"/>
      <c r="F83" s="32" t="s">
        <v>181</v>
      </c>
      <c r="G83" s="28">
        <v>2451.41</v>
      </c>
      <c r="H83" s="26"/>
    </row>
    <row r="84" spans="1:8" ht="12.75">
      <c r="A84" s="177"/>
      <c r="B84" s="119"/>
      <c r="C84" s="23"/>
      <c r="D84" s="17"/>
      <c r="E84" s="24"/>
      <c r="F84" s="32"/>
      <c r="G84" s="28"/>
      <c r="H84" s="26"/>
    </row>
    <row r="85" spans="1:8" ht="12.75">
      <c r="A85" s="177"/>
      <c r="B85" s="119">
        <v>1971</v>
      </c>
      <c r="C85" s="27" t="s">
        <v>33</v>
      </c>
      <c r="D85" s="17"/>
      <c r="E85" s="24"/>
      <c r="F85" s="32" t="s">
        <v>182</v>
      </c>
      <c r="G85" s="28">
        <v>8538.76</v>
      </c>
      <c r="H85" s="26">
        <f>G85+G86+G87+G88+G89</f>
        <v>19188.82</v>
      </c>
    </row>
    <row r="86" spans="1:8" ht="12.75">
      <c r="A86" s="177"/>
      <c r="B86" s="119"/>
      <c r="C86" s="23" t="s">
        <v>17</v>
      </c>
      <c r="D86" s="17"/>
      <c r="E86" s="24"/>
      <c r="F86" s="32" t="s">
        <v>183</v>
      </c>
      <c r="G86" s="28">
        <v>9507.83</v>
      </c>
      <c r="H86" s="26"/>
    </row>
    <row r="87" spans="1:8" ht="12.75">
      <c r="A87" s="177"/>
      <c r="B87" s="119"/>
      <c r="C87" s="23"/>
      <c r="D87" s="17"/>
      <c r="E87" s="24"/>
      <c r="F87" s="32" t="s">
        <v>169</v>
      </c>
      <c r="G87" s="28">
        <v>327.17</v>
      </c>
      <c r="H87" s="26"/>
    </row>
    <row r="88" spans="1:8" ht="12.75">
      <c r="A88" s="177"/>
      <c r="B88" s="119"/>
      <c r="C88" s="23"/>
      <c r="D88" s="17"/>
      <c r="E88" s="24"/>
      <c r="F88" s="32" t="s">
        <v>184</v>
      </c>
      <c r="G88" s="28">
        <v>815.06</v>
      </c>
      <c r="H88" s="26"/>
    </row>
    <row r="89" spans="1:8" ht="12.75">
      <c r="A89" s="177"/>
      <c r="B89" s="119"/>
      <c r="C89" s="23"/>
      <c r="D89" s="17"/>
      <c r="E89" s="24"/>
      <c r="F89" s="32"/>
      <c r="G89" s="28"/>
      <c r="H89" s="26"/>
    </row>
    <row r="90" spans="1:8" ht="12.75">
      <c r="A90" s="177"/>
      <c r="B90" s="119">
        <v>1972</v>
      </c>
      <c r="C90" s="27" t="s">
        <v>34</v>
      </c>
      <c r="D90" s="17"/>
      <c r="E90" s="24"/>
      <c r="F90" s="32" t="s">
        <v>185</v>
      </c>
      <c r="G90" s="28">
        <v>3993.94</v>
      </c>
      <c r="H90" s="26">
        <f>G90+G91+G92+G93+G94+G95+G96</f>
        <v>37155.32</v>
      </c>
    </row>
    <row r="91" spans="1:8" ht="12.75">
      <c r="A91" s="177"/>
      <c r="B91" s="119"/>
      <c r="C91" s="23" t="s">
        <v>35</v>
      </c>
      <c r="D91" s="17"/>
      <c r="E91" s="24"/>
      <c r="F91" s="32" t="s">
        <v>186</v>
      </c>
      <c r="G91" s="28">
        <v>2828.5</v>
      </c>
      <c r="H91" s="26"/>
    </row>
    <row r="92" spans="1:8" ht="12.75">
      <c r="A92" s="177"/>
      <c r="B92" s="119"/>
      <c r="C92" s="23"/>
      <c r="D92" s="17"/>
      <c r="E92" s="24"/>
      <c r="F92" s="32" t="s">
        <v>187</v>
      </c>
      <c r="G92" s="28">
        <v>28302.53</v>
      </c>
      <c r="H92" s="26"/>
    </row>
    <row r="93" spans="1:8" ht="12.75">
      <c r="A93" s="177"/>
      <c r="B93" s="119"/>
      <c r="C93" s="23"/>
      <c r="D93" s="17"/>
      <c r="E93" s="24"/>
      <c r="F93" s="32" t="s">
        <v>188</v>
      </c>
      <c r="G93" s="28">
        <v>1492.63</v>
      </c>
      <c r="H93" s="26"/>
    </row>
    <row r="94" spans="1:8" ht="14.25" customHeight="1">
      <c r="A94" s="177"/>
      <c r="B94" s="119"/>
      <c r="C94" s="23"/>
      <c r="D94" s="17"/>
      <c r="E94" s="24"/>
      <c r="F94" s="32" t="s">
        <v>155</v>
      </c>
      <c r="G94" s="28">
        <v>404.89</v>
      </c>
      <c r="H94" s="26"/>
    </row>
    <row r="95" spans="1:8" ht="12" customHeight="1">
      <c r="A95" s="177"/>
      <c r="B95" s="119"/>
      <c r="C95" s="23"/>
      <c r="D95" s="17"/>
      <c r="E95" s="24"/>
      <c r="F95" s="32" t="s">
        <v>189</v>
      </c>
      <c r="G95" s="28">
        <v>132.83</v>
      </c>
      <c r="H95" s="26"/>
    </row>
    <row r="96" spans="1:8" ht="11.25" customHeight="1">
      <c r="A96" s="177"/>
      <c r="B96" s="119"/>
      <c r="C96" s="23"/>
      <c r="D96" s="17"/>
      <c r="E96" s="24"/>
      <c r="F96" s="32"/>
      <c r="G96" s="28"/>
      <c r="H96" s="26"/>
    </row>
    <row r="97" spans="1:8" ht="12.75">
      <c r="A97" s="177"/>
      <c r="B97" s="119">
        <v>1973</v>
      </c>
      <c r="C97" s="27" t="s">
        <v>36</v>
      </c>
      <c r="D97" s="17"/>
      <c r="E97" s="24"/>
      <c r="F97" s="32" t="s">
        <v>190</v>
      </c>
      <c r="G97" s="28">
        <v>24645.3</v>
      </c>
      <c r="H97" s="26">
        <f>G97+G98+G99</f>
        <v>27236.129999999997</v>
      </c>
    </row>
    <row r="98" spans="1:8" ht="12.75">
      <c r="A98" s="177"/>
      <c r="B98" s="119"/>
      <c r="C98" s="23" t="s">
        <v>37</v>
      </c>
      <c r="D98" s="17"/>
      <c r="E98" s="24"/>
      <c r="F98" s="32" t="s">
        <v>191</v>
      </c>
      <c r="G98" s="28">
        <v>2590.83</v>
      </c>
      <c r="H98" s="26"/>
    </row>
    <row r="99" spans="1:8" ht="12.75">
      <c r="A99" s="177"/>
      <c r="B99" s="119"/>
      <c r="C99" s="23"/>
      <c r="D99" s="17"/>
      <c r="E99" s="24"/>
      <c r="F99" s="32"/>
      <c r="G99" s="28"/>
      <c r="H99" s="26"/>
    </row>
    <row r="100" spans="1:8" ht="12.75">
      <c r="A100" s="177"/>
      <c r="B100" s="119"/>
      <c r="C100" s="23"/>
      <c r="D100" s="17"/>
      <c r="E100" s="24"/>
      <c r="F100" s="32"/>
      <c r="G100" s="28"/>
      <c r="H100" s="26"/>
    </row>
    <row r="101" spans="1:8" ht="12.75">
      <c r="A101" s="177"/>
      <c r="B101" s="119">
        <v>1974</v>
      </c>
      <c r="C101" s="27" t="s">
        <v>38</v>
      </c>
      <c r="D101" s="17"/>
      <c r="E101" s="24"/>
      <c r="F101" s="32" t="s">
        <v>148</v>
      </c>
      <c r="G101" s="28">
        <v>9808.86</v>
      </c>
      <c r="H101" s="26">
        <f>G101+G102+G103+G104</f>
        <v>10510.59</v>
      </c>
    </row>
    <row r="102" spans="1:8" ht="12.75">
      <c r="A102" s="177"/>
      <c r="B102" s="119"/>
      <c r="C102" s="33" t="s">
        <v>39</v>
      </c>
      <c r="D102" s="34"/>
      <c r="E102" s="35"/>
      <c r="F102" s="32" t="s">
        <v>146</v>
      </c>
      <c r="G102" s="28">
        <v>701.73</v>
      </c>
      <c r="H102" s="26"/>
    </row>
    <row r="103" spans="1:8" ht="12.75">
      <c r="A103" s="177"/>
      <c r="B103" s="119"/>
      <c r="C103" s="33"/>
      <c r="D103" s="34"/>
      <c r="E103" s="35"/>
      <c r="F103" s="32"/>
      <c r="G103" s="28"/>
      <c r="H103" s="26"/>
    </row>
    <row r="104" spans="1:8" ht="12.75">
      <c r="A104" s="177"/>
      <c r="B104" s="119"/>
      <c r="C104" s="33"/>
      <c r="D104" s="34"/>
      <c r="E104" s="35"/>
      <c r="F104" s="32"/>
      <c r="G104" s="28"/>
      <c r="H104" s="26"/>
    </row>
    <row r="105" spans="1:8" ht="12.75">
      <c r="A105" s="177"/>
      <c r="B105" s="119">
        <v>1975</v>
      </c>
      <c r="C105" s="27" t="s">
        <v>40</v>
      </c>
      <c r="D105" s="17"/>
      <c r="E105" s="24"/>
      <c r="F105" s="32" t="s">
        <v>192</v>
      </c>
      <c r="G105" s="28">
        <v>21972.33</v>
      </c>
      <c r="H105" s="26">
        <f>G105+G106+G107+G108+G109</f>
        <v>24509.88</v>
      </c>
    </row>
    <row r="106" spans="1:8" ht="12.75">
      <c r="A106" s="177"/>
      <c r="B106" s="122"/>
      <c r="C106" s="23" t="s">
        <v>12</v>
      </c>
      <c r="D106" s="17"/>
      <c r="E106" s="24"/>
      <c r="F106" s="32" t="s">
        <v>188</v>
      </c>
      <c r="G106" s="28">
        <v>1858.93</v>
      </c>
      <c r="H106" s="26"/>
    </row>
    <row r="107" spans="1:8" ht="12.75">
      <c r="A107" s="177"/>
      <c r="B107" s="122"/>
      <c r="C107" s="33"/>
      <c r="D107" s="34"/>
      <c r="E107" s="35"/>
      <c r="F107" s="32" t="s">
        <v>193</v>
      </c>
      <c r="G107" s="28">
        <v>493.89</v>
      </c>
      <c r="H107" s="26"/>
    </row>
    <row r="108" spans="1:8" ht="12.75">
      <c r="A108" s="177"/>
      <c r="B108" s="122"/>
      <c r="C108" s="33"/>
      <c r="D108" s="34"/>
      <c r="E108" s="35"/>
      <c r="F108" s="32" t="s">
        <v>194</v>
      </c>
      <c r="G108" s="28">
        <v>184.73</v>
      </c>
      <c r="H108" s="26"/>
    </row>
    <row r="109" spans="1:8" ht="12.75">
      <c r="A109" s="177"/>
      <c r="B109" s="122"/>
      <c r="C109" s="33"/>
      <c r="D109" s="34"/>
      <c r="E109" s="35"/>
      <c r="F109" s="32"/>
      <c r="G109" s="28"/>
      <c r="H109" s="26"/>
    </row>
    <row r="110" spans="1:8" ht="12.75">
      <c r="A110" s="177"/>
      <c r="B110" s="101">
        <v>1978</v>
      </c>
      <c r="C110" s="27" t="s">
        <v>41</v>
      </c>
      <c r="D110" s="17"/>
      <c r="E110" s="24"/>
      <c r="F110" s="32" t="s">
        <v>195</v>
      </c>
      <c r="G110" s="28">
        <v>42951.72</v>
      </c>
      <c r="H110" s="26">
        <f>G110+G111+G113+G112</f>
        <v>45185.39</v>
      </c>
    </row>
    <row r="111" spans="1:8" ht="12.75">
      <c r="A111" s="177"/>
      <c r="B111" s="119"/>
      <c r="C111" s="23" t="s">
        <v>14</v>
      </c>
      <c r="D111" s="17"/>
      <c r="E111" s="24"/>
      <c r="F111" s="32" t="s">
        <v>196</v>
      </c>
      <c r="G111" s="28">
        <v>2233.67</v>
      </c>
      <c r="H111" s="26"/>
    </row>
    <row r="112" spans="1:8" ht="12.75">
      <c r="A112" s="177"/>
      <c r="B112" s="119"/>
      <c r="C112" s="23"/>
      <c r="D112" s="17"/>
      <c r="E112" s="24"/>
      <c r="F112" s="32"/>
      <c r="G112" s="28"/>
      <c r="H112" s="26"/>
    </row>
    <row r="113" spans="1:8" ht="12.75">
      <c r="A113" s="177"/>
      <c r="B113" s="119"/>
      <c r="C113" s="23"/>
      <c r="D113" s="17"/>
      <c r="E113" s="24"/>
      <c r="F113" s="32"/>
      <c r="G113" s="28"/>
      <c r="H113" s="26"/>
    </row>
    <row r="114" spans="1:8" ht="12.75">
      <c r="A114" s="177"/>
      <c r="B114" s="101">
        <v>1979</v>
      </c>
      <c r="C114" s="27" t="s">
        <v>42</v>
      </c>
      <c r="D114" s="17"/>
      <c r="E114" s="24"/>
      <c r="F114" s="32" t="s">
        <v>197</v>
      </c>
      <c r="G114" s="28">
        <v>36155.62</v>
      </c>
      <c r="H114" s="26">
        <f>G114+G115+G116+G117+G119</f>
        <v>43043.3</v>
      </c>
    </row>
    <row r="115" spans="1:8" ht="12.75">
      <c r="A115" s="177"/>
      <c r="B115" s="119"/>
      <c r="C115" s="23" t="s">
        <v>14</v>
      </c>
      <c r="D115" s="17"/>
      <c r="E115" s="24"/>
      <c r="F115" s="32" t="s">
        <v>198</v>
      </c>
      <c r="G115" s="28">
        <v>5212.69</v>
      </c>
      <c r="H115" s="26"/>
    </row>
    <row r="116" spans="1:8" ht="12.75">
      <c r="A116" s="177"/>
      <c r="B116" s="119"/>
      <c r="C116" s="23"/>
      <c r="D116" s="17"/>
      <c r="E116" s="24"/>
      <c r="F116" s="32" t="s">
        <v>199</v>
      </c>
      <c r="G116" s="28">
        <v>303.82</v>
      </c>
      <c r="H116" s="26"/>
    </row>
    <row r="117" spans="1:8" ht="12.75">
      <c r="A117" s="177"/>
      <c r="B117" s="123"/>
      <c r="C117" s="38"/>
      <c r="D117" s="17"/>
      <c r="E117" s="24"/>
      <c r="F117" s="32" t="s">
        <v>200</v>
      </c>
      <c r="G117" s="28">
        <v>1371.17</v>
      </c>
      <c r="H117" s="26"/>
    </row>
    <row r="118" spans="1:8" ht="12.75">
      <c r="A118" s="177"/>
      <c r="B118" s="123"/>
      <c r="C118" s="38"/>
      <c r="D118" s="17"/>
      <c r="E118" s="24"/>
      <c r="F118" s="32"/>
      <c r="G118" s="28"/>
      <c r="H118" s="26"/>
    </row>
    <row r="119" spans="1:8" ht="12.75">
      <c r="A119" s="177"/>
      <c r="B119" s="123"/>
      <c r="C119" s="38"/>
      <c r="D119" s="17"/>
      <c r="E119" s="24"/>
      <c r="F119" s="32"/>
      <c r="G119" s="28"/>
      <c r="H119" s="26"/>
    </row>
    <row r="120" spans="1:8" ht="12.75">
      <c r="A120" s="177"/>
      <c r="B120" s="101">
        <v>1982</v>
      </c>
      <c r="C120" s="27" t="s">
        <v>43</v>
      </c>
      <c r="D120" s="17"/>
      <c r="E120" s="24"/>
      <c r="F120" s="32" t="s">
        <v>201</v>
      </c>
      <c r="G120" s="28">
        <v>199113.8</v>
      </c>
      <c r="H120" s="26">
        <f>G120+G121+G123+G122</f>
        <v>200057.93</v>
      </c>
    </row>
    <row r="121" spans="1:8" ht="12.75">
      <c r="A121" s="177"/>
      <c r="B121" s="119"/>
      <c r="C121" s="23" t="s">
        <v>12</v>
      </c>
      <c r="D121" s="17"/>
      <c r="E121" s="24"/>
      <c r="F121" s="32" t="s">
        <v>202</v>
      </c>
      <c r="G121" s="28">
        <v>944.13</v>
      </c>
      <c r="H121" s="26"/>
    </row>
    <row r="122" spans="1:8" ht="12.75">
      <c r="A122" s="177"/>
      <c r="B122" s="119"/>
      <c r="C122" s="23"/>
      <c r="D122" s="17"/>
      <c r="E122" s="24"/>
      <c r="F122" s="32"/>
      <c r="G122" s="28"/>
      <c r="H122" s="26"/>
    </row>
    <row r="123" spans="1:8" ht="12.75">
      <c r="A123" s="177"/>
      <c r="B123" s="119"/>
      <c r="C123" s="23"/>
      <c r="D123" s="17"/>
      <c r="E123" s="24"/>
      <c r="F123" s="32"/>
      <c r="G123" s="28"/>
      <c r="H123" s="26"/>
    </row>
    <row r="124" spans="1:8" ht="12.75">
      <c r="A124" s="177"/>
      <c r="B124" s="101">
        <v>1983</v>
      </c>
      <c r="C124" s="27" t="s">
        <v>44</v>
      </c>
      <c r="D124" s="17"/>
      <c r="E124" s="24"/>
      <c r="F124" s="32" t="s">
        <v>203</v>
      </c>
      <c r="G124" s="28">
        <v>88867.79</v>
      </c>
      <c r="H124" s="26">
        <f>G124+G125+G126+G127+G128+G129+G130+G131+G132+G133+G134</f>
        <v>125256.5</v>
      </c>
    </row>
    <row r="125" spans="1:8" ht="12.75">
      <c r="A125" s="177"/>
      <c r="B125" s="119"/>
      <c r="C125" s="23" t="s">
        <v>45</v>
      </c>
      <c r="D125" s="17"/>
      <c r="E125" s="24"/>
      <c r="F125" s="32" t="s">
        <v>204</v>
      </c>
      <c r="G125" s="28">
        <v>8882.82</v>
      </c>
      <c r="H125" s="26"/>
    </row>
    <row r="126" spans="1:8" ht="12.75">
      <c r="A126" s="177"/>
      <c r="B126" s="119"/>
      <c r="C126" s="23"/>
      <c r="D126" s="17"/>
      <c r="E126" s="24"/>
      <c r="F126" s="32" t="s">
        <v>205</v>
      </c>
      <c r="G126" s="28">
        <v>3757.55</v>
      </c>
      <c r="H126" s="26"/>
    </row>
    <row r="127" spans="1:8" ht="12.75">
      <c r="A127" s="177"/>
      <c r="B127" s="119"/>
      <c r="C127" s="23"/>
      <c r="D127" s="17"/>
      <c r="E127" s="24"/>
      <c r="F127" s="32" t="s">
        <v>206</v>
      </c>
      <c r="G127" s="28">
        <v>6184.88</v>
      </c>
      <c r="H127" s="26"/>
    </row>
    <row r="128" spans="1:8" ht="12.75">
      <c r="A128" s="177"/>
      <c r="B128" s="119"/>
      <c r="C128" s="23"/>
      <c r="D128" s="17"/>
      <c r="E128" s="24"/>
      <c r="F128" s="32" t="s">
        <v>207</v>
      </c>
      <c r="G128" s="28">
        <v>8632.48</v>
      </c>
      <c r="H128" s="26"/>
    </row>
    <row r="129" spans="1:8" ht="12.75">
      <c r="A129" s="177"/>
      <c r="B129" s="119"/>
      <c r="C129" s="23"/>
      <c r="D129" s="17"/>
      <c r="E129" s="24"/>
      <c r="F129" s="32" t="s">
        <v>208</v>
      </c>
      <c r="G129" s="28">
        <v>5948.24</v>
      </c>
      <c r="H129" s="26"/>
    </row>
    <row r="130" spans="1:8" ht="12.75">
      <c r="A130" s="177"/>
      <c r="B130" s="119"/>
      <c r="C130" s="23"/>
      <c r="D130" s="17"/>
      <c r="E130" s="24"/>
      <c r="F130" s="32" t="s">
        <v>209</v>
      </c>
      <c r="G130" s="28">
        <v>265.84</v>
      </c>
      <c r="H130" s="26"/>
    </row>
    <row r="131" spans="1:8" ht="12.75">
      <c r="A131" s="177"/>
      <c r="B131" s="119"/>
      <c r="C131" s="23"/>
      <c r="D131" s="17"/>
      <c r="E131" s="24"/>
      <c r="F131" s="32" t="s">
        <v>210</v>
      </c>
      <c r="G131" s="28">
        <v>508.1</v>
      </c>
      <c r="H131" s="26"/>
    </row>
    <row r="132" spans="1:8" ht="12.75">
      <c r="A132" s="177"/>
      <c r="B132" s="119"/>
      <c r="C132" s="23"/>
      <c r="D132" s="17"/>
      <c r="E132" s="24"/>
      <c r="F132" s="32" t="s">
        <v>211</v>
      </c>
      <c r="G132" s="28">
        <v>1284.74</v>
      </c>
      <c r="H132" s="26"/>
    </row>
    <row r="133" spans="1:8" ht="12.75">
      <c r="A133" s="177"/>
      <c r="B133" s="123"/>
      <c r="C133" s="38"/>
      <c r="D133" s="17"/>
      <c r="E133" s="24"/>
      <c r="F133" s="32" t="s">
        <v>212</v>
      </c>
      <c r="G133" s="28">
        <v>924.06</v>
      </c>
      <c r="H133" s="26"/>
    </row>
    <row r="134" spans="1:8" ht="12.75">
      <c r="A134" s="177"/>
      <c r="B134" s="123"/>
      <c r="C134" s="38"/>
      <c r="D134" s="17"/>
      <c r="E134" s="24"/>
      <c r="F134" s="32"/>
      <c r="G134" s="28"/>
      <c r="H134" s="26"/>
    </row>
    <row r="135" spans="1:8" ht="12.75">
      <c r="A135" s="177"/>
      <c r="B135" s="101">
        <v>1984</v>
      </c>
      <c r="C135" s="27" t="s">
        <v>46</v>
      </c>
      <c r="D135" s="17"/>
      <c r="E135" s="24"/>
      <c r="F135" s="32" t="s">
        <v>213</v>
      </c>
      <c r="G135" s="28">
        <v>10680.13</v>
      </c>
      <c r="H135" s="26">
        <f>G135+G136+G138+G137</f>
        <v>11039.22</v>
      </c>
    </row>
    <row r="136" spans="1:8" ht="12.75">
      <c r="A136" s="177"/>
      <c r="B136" s="119"/>
      <c r="C136" s="23" t="s">
        <v>12</v>
      </c>
      <c r="D136" s="17"/>
      <c r="E136" s="24"/>
      <c r="F136" s="28" t="s">
        <v>214</v>
      </c>
      <c r="G136" s="28">
        <v>359.09</v>
      </c>
      <c r="H136" s="26"/>
    </row>
    <row r="137" spans="1:8" ht="12.75">
      <c r="A137" s="177"/>
      <c r="B137" s="119"/>
      <c r="C137" s="23"/>
      <c r="D137" s="17"/>
      <c r="E137" s="24"/>
      <c r="F137" s="32"/>
      <c r="G137" s="28"/>
      <c r="H137" s="26"/>
    </row>
    <row r="138" spans="1:8" ht="12.75">
      <c r="A138" s="177"/>
      <c r="B138" s="119"/>
      <c r="C138" s="23"/>
      <c r="D138" s="17"/>
      <c r="E138" s="24"/>
      <c r="F138" s="32"/>
      <c r="G138" s="28"/>
      <c r="H138" s="26"/>
    </row>
    <row r="139" spans="1:8" ht="12.75">
      <c r="A139" s="177"/>
      <c r="B139" s="101">
        <v>1985</v>
      </c>
      <c r="C139" s="27" t="s">
        <v>47</v>
      </c>
      <c r="D139" s="17"/>
      <c r="E139" s="24"/>
      <c r="F139" s="28" t="s">
        <v>215</v>
      </c>
      <c r="G139" s="28">
        <v>11345.54</v>
      </c>
      <c r="H139" s="26">
        <f>G139+G140+G141+G142</f>
        <v>12056.2</v>
      </c>
    </row>
    <row r="140" spans="1:8" ht="12.75">
      <c r="A140" s="177"/>
      <c r="B140" s="119"/>
      <c r="C140" s="23" t="s">
        <v>12</v>
      </c>
      <c r="D140" s="17"/>
      <c r="E140" s="24"/>
      <c r="F140" s="32" t="s">
        <v>216</v>
      </c>
      <c r="G140" s="28">
        <v>710.66</v>
      </c>
      <c r="H140" s="39"/>
    </row>
    <row r="141" spans="1:8" ht="12.75">
      <c r="A141" s="177"/>
      <c r="B141" s="119"/>
      <c r="C141" s="23"/>
      <c r="D141" s="17"/>
      <c r="E141" s="24"/>
      <c r="F141" s="32"/>
      <c r="G141" s="28"/>
      <c r="H141" s="39"/>
    </row>
    <row r="142" spans="1:8" ht="12.75">
      <c r="A142" s="177"/>
      <c r="B142" s="119"/>
      <c r="C142" s="23"/>
      <c r="D142" s="17"/>
      <c r="E142" s="24"/>
      <c r="F142" s="32"/>
      <c r="G142" s="28"/>
      <c r="H142" s="39"/>
    </row>
    <row r="143" spans="1:8" ht="12.75">
      <c r="A143" s="177"/>
      <c r="B143" s="101">
        <v>1986</v>
      </c>
      <c r="C143" s="27" t="s">
        <v>48</v>
      </c>
      <c r="D143" s="17"/>
      <c r="E143" s="24"/>
      <c r="F143" s="32" t="s">
        <v>217</v>
      </c>
      <c r="G143" s="28">
        <v>986.59</v>
      </c>
      <c r="H143" s="26">
        <f>G143+G144+G145</f>
        <v>986.59</v>
      </c>
    </row>
    <row r="144" spans="1:8" ht="12.75">
      <c r="A144" s="177"/>
      <c r="B144" s="119"/>
      <c r="C144" s="23" t="s">
        <v>12</v>
      </c>
      <c r="D144" s="17"/>
      <c r="E144" s="24"/>
      <c r="F144" s="32"/>
      <c r="G144" s="28"/>
      <c r="H144" s="26"/>
    </row>
    <row r="145" spans="1:8" ht="12.75">
      <c r="A145" s="177"/>
      <c r="B145" s="119"/>
      <c r="C145" s="23"/>
      <c r="D145" s="17"/>
      <c r="E145" s="24"/>
      <c r="F145" s="32"/>
      <c r="G145" s="28"/>
      <c r="H145" s="26"/>
    </row>
    <row r="146" spans="1:8" ht="12.75">
      <c r="A146" s="177"/>
      <c r="B146" s="119"/>
      <c r="C146" s="23"/>
      <c r="D146" s="17"/>
      <c r="E146" s="24"/>
      <c r="F146" s="32"/>
      <c r="G146" s="28"/>
      <c r="H146" s="26"/>
    </row>
    <row r="147" spans="1:8" ht="12.75">
      <c r="A147" s="177"/>
      <c r="B147" s="101">
        <v>1981</v>
      </c>
      <c r="C147" s="41" t="s">
        <v>49</v>
      </c>
      <c r="D147" s="17"/>
      <c r="E147" s="24"/>
      <c r="F147" s="32" t="s">
        <v>218</v>
      </c>
      <c r="G147" s="28">
        <v>114563.81</v>
      </c>
      <c r="H147" s="26">
        <f>G147+G148+G150+G149</f>
        <v>115350.2</v>
      </c>
    </row>
    <row r="148" spans="1:8" ht="12.75">
      <c r="A148" s="177"/>
      <c r="B148" s="122"/>
      <c r="C148" s="42" t="s">
        <v>12</v>
      </c>
      <c r="D148" s="34"/>
      <c r="E148" s="35"/>
      <c r="F148" s="32" t="s">
        <v>219</v>
      </c>
      <c r="G148" s="28">
        <v>786.39</v>
      </c>
      <c r="H148" s="26"/>
    </row>
    <row r="149" spans="1:8" ht="12.75">
      <c r="A149" s="177"/>
      <c r="B149" s="124"/>
      <c r="C149" s="42"/>
      <c r="D149" s="34"/>
      <c r="E149" s="35"/>
      <c r="F149" s="32"/>
      <c r="G149" s="28"/>
      <c r="H149" s="26"/>
    </row>
    <row r="150" spans="1:8" ht="12.75">
      <c r="A150" s="177"/>
      <c r="B150" s="124"/>
      <c r="C150" s="42"/>
      <c r="D150" s="34"/>
      <c r="E150" s="35"/>
      <c r="F150" s="32"/>
      <c r="G150" s="28"/>
      <c r="H150" s="26"/>
    </row>
    <row r="151" spans="1:8" ht="12.75">
      <c r="A151" s="177"/>
      <c r="B151" s="102">
        <v>1989</v>
      </c>
      <c r="C151" s="43" t="s">
        <v>50</v>
      </c>
      <c r="D151" s="17"/>
      <c r="E151" s="24"/>
      <c r="F151" s="32" t="s">
        <v>220</v>
      </c>
      <c r="G151" s="28">
        <v>22987.6</v>
      </c>
      <c r="H151" s="26">
        <f>G151+G152+G153</f>
        <v>23722.39</v>
      </c>
    </row>
    <row r="152" spans="1:8" ht="12.75">
      <c r="A152" s="177"/>
      <c r="B152" s="122"/>
      <c r="C152" s="42" t="s">
        <v>12</v>
      </c>
      <c r="D152" s="34"/>
      <c r="E152" s="35"/>
      <c r="F152" s="32" t="s">
        <v>221</v>
      </c>
      <c r="G152" s="28">
        <v>734.79</v>
      </c>
      <c r="H152" s="26"/>
    </row>
    <row r="153" spans="1:8" ht="12.75">
      <c r="A153" s="177"/>
      <c r="B153" s="122"/>
      <c r="C153" s="42"/>
      <c r="D153" s="34"/>
      <c r="E153" s="35"/>
      <c r="F153" s="32"/>
      <c r="G153" s="28"/>
      <c r="H153" s="26"/>
    </row>
    <row r="154" spans="1:8" ht="12.75">
      <c r="A154" s="177"/>
      <c r="B154" s="122"/>
      <c r="C154" s="42"/>
      <c r="D154" s="34"/>
      <c r="E154" s="35"/>
      <c r="F154" s="32"/>
      <c r="G154" s="28"/>
      <c r="H154" s="26"/>
    </row>
    <row r="155" spans="1:8" ht="12.75">
      <c r="A155" s="177"/>
      <c r="B155" s="102">
        <v>1991</v>
      </c>
      <c r="C155" s="43" t="s">
        <v>51</v>
      </c>
      <c r="D155" s="17"/>
      <c r="E155" s="24"/>
      <c r="F155" s="32" t="s">
        <v>222</v>
      </c>
      <c r="G155" s="28">
        <v>18293.66</v>
      </c>
      <c r="H155" s="26">
        <f>G155+G156+G157</f>
        <v>18810.26</v>
      </c>
    </row>
    <row r="156" spans="1:8" ht="12.75">
      <c r="A156" s="177"/>
      <c r="B156" s="122"/>
      <c r="C156" s="42" t="s">
        <v>12</v>
      </c>
      <c r="D156" s="34"/>
      <c r="E156" s="35"/>
      <c r="F156" s="32" t="s">
        <v>223</v>
      </c>
      <c r="G156" s="83">
        <v>516.6</v>
      </c>
      <c r="H156" s="44"/>
    </row>
    <row r="157" spans="1:8" ht="12.75">
      <c r="A157" s="177"/>
      <c r="B157" s="122"/>
      <c r="C157" s="42"/>
      <c r="D157" s="34"/>
      <c r="E157" s="35"/>
      <c r="F157" s="32"/>
      <c r="G157" s="83"/>
      <c r="H157" s="44"/>
    </row>
    <row r="158" spans="1:8" ht="12.75">
      <c r="A158" s="177"/>
      <c r="B158" s="122"/>
      <c r="C158" s="42"/>
      <c r="D158" s="34"/>
      <c r="E158" s="35"/>
      <c r="F158" s="32"/>
      <c r="G158" s="83"/>
      <c r="H158" s="44"/>
    </row>
    <row r="159" spans="1:8" ht="12.75">
      <c r="A159" s="177"/>
      <c r="B159" s="122"/>
      <c r="C159" s="42"/>
      <c r="D159" s="34"/>
      <c r="E159" s="35"/>
      <c r="F159" s="32"/>
      <c r="G159" s="83"/>
      <c r="H159" s="44"/>
    </row>
    <row r="160" spans="1:8" ht="12.75">
      <c r="A160" s="177"/>
      <c r="B160" s="102">
        <v>1990</v>
      </c>
      <c r="C160" s="43" t="s">
        <v>52</v>
      </c>
      <c r="D160" s="17"/>
      <c r="E160" s="24"/>
      <c r="F160" s="32" t="s">
        <v>224</v>
      </c>
      <c r="G160" s="28">
        <v>11181.26</v>
      </c>
      <c r="H160" s="26">
        <f>G160+G161+G162+G163</f>
        <v>44048.64</v>
      </c>
    </row>
    <row r="161" spans="1:8" ht="12.75">
      <c r="A161" s="177"/>
      <c r="B161" s="119"/>
      <c r="C161" s="45" t="s">
        <v>12</v>
      </c>
      <c r="D161" s="17"/>
      <c r="E161" s="24"/>
      <c r="F161" s="32" t="s">
        <v>225</v>
      </c>
      <c r="G161" s="28">
        <v>31372.07</v>
      </c>
      <c r="H161" s="26"/>
    </row>
    <row r="162" spans="1:8" ht="12.75">
      <c r="A162" s="177"/>
      <c r="B162" s="119"/>
      <c r="C162" s="45"/>
      <c r="D162" s="17"/>
      <c r="E162" s="24"/>
      <c r="F162" s="32" t="s">
        <v>226</v>
      </c>
      <c r="G162" s="28">
        <v>1495.31</v>
      </c>
      <c r="H162" s="26"/>
    </row>
    <row r="163" spans="1:8" ht="12.75">
      <c r="A163" s="177"/>
      <c r="B163" s="119"/>
      <c r="C163" s="45"/>
      <c r="D163" s="17"/>
      <c r="E163" s="24"/>
      <c r="F163" s="32"/>
      <c r="G163" s="28"/>
      <c r="H163" s="26"/>
    </row>
    <row r="164" spans="1:8" ht="12.75">
      <c r="A164" s="177"/>
      <c r="B164" s="119"/>
      <c r="C164" s="45"/>
      <c r="D164" s="17"/>
      <c r="E164" s="24"/>
      <c r="F164" s="32"/>
      <c r="G164" s="28"/>
      <c r="H164" s="26"/>
    </row>
    <row r="165" spans="1:8" ht="12.75">
      <c r="A165" s="177"/>
      <c r="B165" s="104">
        <v>1993</v>
      </c>
      <c r="C165" s="46" t="s">
        <v>53</v>
      </c>
      <c r="D165" s="47"/>
      <c r="E165" s="48"/>
      <c r="F165" s="32" t="s">
        <v>227</v>
      </c>
      <c r="G165" s="28">
        <v>146968.7</v>
      </c>
      <c r="H165" s="26">
        <f>G165+G166+G167+G168+G169+G170+G171+G172+G173</f>
        <v>389187.8599999999</v>
      </c>
    </row>
    <row r="166" spans="1:8" ht="12.75">
      <c r="A166" s="177"/>
      <c r="B166" s="105"/>
      <c r="C166" s="50" t="s">
        <v>54</v>
      </c>
      <c r="D166" s="47"/>
      <c r="E166" s="48"/>
      <c r="F166" s="32" t="s">
        <v>228</v>
      </c>
      <c r="G166" s="28">
        <v>73515.92</v>
      </c>
      <c r="H166" s="26"/>
    </row>
    <row r="167" spans="1:8" ht="12.75">
      <c r="A167" s="177"/>
      <c r="B167" s="105"/>
      <c r="C167" s="50"/>
      <c r="D167" s="47"/>
      <c r="E167" s="48"/>
      <c r="F167" s="32" t="s">
        <v>229</v>
      </c>
      <c r="G167" s="28">
        <v>76342.99</v>
      </c>
      <c r="H167" s="26"/>
    </row>
    <row r="168" spans="1:8" ht="12.75">
      <c r="A168" s="177"/>
      <c r="B168" s="105"/>
      <c r="C168" s="50"/>
      <c r="D168" s="47"/>
      <c r="E168" s="48"/>
      <c r="F168" s="32" t="s">
        <v>230</v>
      </c>
      <c r="G168" s="28">
        <v>81039.62</v>
      </c>
      <c r="H168" s="26"/>
    </row>
    <row r="169" spans="1:8" ht="12.75">
      <c r="A169" s="177"/>
      <c r="B169" s="105"/>
      <c r="C169" s="50"/>
      <c r="D169" s="47"/>
      <c r="E169" s="48"/>
      <c r="F169" s="32" t="s">
        <v>231</v>
      </c>
      <c r="G169" s="28">
        <v>3155.5</v>
      </c>
      <c r="H169" s="26"/>
    </row>
    <row r="170" spans="1:8" ht="12.75">
      <c r="A170" s="177"/>
      <c r="B170" s="105"/>
      <c r="C170" s="50"/>
      <c r="D170" s="47"/>
      <c r="E170" s="48"/>
      <c r="F170" s="32" t="s">
        <v>232</v>
      </c>
      <c r="G170" s="28">
        <v>2241.56</v>
      </c>
      <c r="H170" s="26"/>
    </row>
    <row r="171" spans="1:8" ht="12.75">
      <c r="A171" s="177"/>
      <c r="B171" s="105"/>
      <c r="C171" s="50"/>
      <c r="D171" s="47"/>
      <c r="E171" s="48"/>
      <c r="F171" s="32" t="s">
        <v>233</v>
      </c>
      <c r="G171" s="28">
        <v>2488.41</v>
      </c>
      <c r="H171" s="26"/>
    </row>
    <row r="172" spans="1:8" ht="12.75">
      <c r="A172" s="177"/>
      <c r="B172" s="105"/>
      <c r="C172" s="50"/>
      <c r="D172" s="47"/>
      <c r="E172" s="48"/>
      <c r="F172" s="32" t="s">
        <v>234</v>
      </c>
      <c r="G172" s="28">
        <v>3435.16</v>
      </c>
      <c r="H172" s="26"/>
    </row>
    <row r="173" spans="1:8" ht="12.75">
      <c r="A173" s="177"/>
      <c r="B173" s="105"/>
      <c r="C173" s="50"/>
      <c r="D173" s="47"/>
      <c r="E173" s="48"/>
      <c r="F173" s="32"/>
      <c r="G173" s="28"/>
      <c r="H173" s="26"/>
    </row>
    <row r="174" spans="1:8" ht="12.75">
      <c r="A174" s="177"/>
      <c r="B174" s="105">
        <v>1994</v>
      </c>
      <c r="C174" s="46" t="s">
        <v>55</v>
      </c>
      <c r="D174" s="47"/>
      <c r="E174" s="51"/>
      <c r="F174" s="32" t="s">
        <v>235</v>
      </c>
      <c r="G174" s="28">
        <v>37083.66</v>
      </c>
      <c r="H174" s="26">
        <f>G174+G175+G176+G177+G178+G179</f>
        <v>294050.31</v>
      </c>
    </row>
    <row r="175" spans="1:8" ht="12.75">
      <c r="A175" s="177"/>
      <c r="B175" s="105"/>
      <c r="C175" s="46" t="s">
        <v>56</v>
      </c>
      <c r="D175" s="47"/>
      <c r="E175" s="48"/>
      <c r="F175" s="32" t="s">
        <v>236</v>
      </c>
      <c r="G175" s="28">
        <v>256184.11</v>
      </c>
      <c r="H175" s="26"/>
    </row>
    <row r="176" spans="1:8" ht="12.75">
      <c r="A176" s="177"/>
      <c r="B176" s="105"/>
      <c r="C176" s="46"/>
      <c r="D176" s="47"/>
      <c r="E176" s="48"/>
      <c r="F176" s="32" t="s">
        <v>237</v>
      </c>
      <c r="G176" s="28">
        <v>312.79</v>
      </c>
      <c r="H176" s="26"/>
    </row>
    <row r="177" spans="1:8" ht="12.75">
      <c r="A177" s="177"/>
      <c r="B177" s="105"/>
      <c r="C177" s="46"/>
      <c r="D177" s="47"/>
      <c r="E177" s="48"/>
      <c r="F177" s="32" t="s">
        <v>238</v>
      </c>
      <c r="G177" s="28">
        <v>469.75</v>
      </c>
      <c r="H177" s="26"/>
    </row>
    <row r="178" spans="1:8" ht="12.75">
      <c r="A178" s="177"/>
      <c r="B178" s="105"/>
      <c r="C178" s="46"/>
      <c r="D178" s="47"/>
      <c r="E178" s="48"/>
      <c r="F178" s="32"/>
      <c r="G178" s="28"/>
      <c r="H178" s="26"/>
    </row>
    <row r="179" spans="1:8" ht="12.75">
      <c r="A179" s="177"/>
      <c r="B179" s="105"/>
      <c r="C179" s="46"/>
      <c r="D179" s="47"/>
      <c r="E179" s="48"/>
      <c r="F179" s="32"/>
      <c r="G179" s="28"/>
      <c r="H179" s="26"/>
    </row>
    <row r="180" spans="1:8" ht="12.75">
      <c r="A180" s="177"/>
      <c r="B180" s="119">
        <v>1995</v>
      </c>
      <c r="C180" s="43" t="s">
        <v>57</v>
      </c>
      <c r="D180" s="17"/>
      <c r="E180" s="24"/>
      <c r="F180" s="32" t="s">
        <v>239</v>
      </c>
      <c r="G180" s="28">
        <v>36008.4</v>
      </c>
      <c r="H180" s="26">
        <f>G180+G181+G182</f>
        <v>36879.200000000004</v>
      </c>
    </row>
    <row r="181" spans="1:8" ht="12.75">
      <c r="A181" s="177"/>
      <c r="B181" s="119"/>
      <c r="C181" s="43"/>
      <c r="D181" s="17"/>
      <c r="E181" s="24"/>
      <c r="F181" s="32" t="s">
        <v>240</v>
      </c>
      <c r="G181" s="28">
        <v>870.8</v>
      </c>
      <c r="H181" s="26"/>
    </row>
    <row r="182" spans="1:8" ht="12.75">
      <c r="A182" s="177"/>
      <c r="B182" s="119"/>
      <c r="C182" s="43"/>
      <c r="D182" s="17"/>
      <c r="E182" s="24"/>
      <c r="F182" s="32"/>
      <c r="G182" s="28"/>
      <c r="H182" s="26"/>
    </row>
    <row r="183" spans="1:8" ht="12.75">
      <c r="A183" s="177"/>
      <c r="B183" s="119"/>
      <c r="C183" s="43"/>
      <c r="D183" s="17"/>
      <c r="E183" s="24"/>
      <c r="F183" s="32"/>
      <c r="G183" s="28"/>
      <c r="H183" s="26"/>
    </row>
    <row r="184" spans="1:8" ht="12.75">
      <c r="A184" s="177"/>
      <c r="B184" s="105">
        <v>1996</v>
      </c>
      <c r="C184" s="46" t="s">
        <v>58</v>
      </c>
      <c r="D184" s="47"/>
      <c r="E184" s="48"/>
      <c r="F184" s="32" t="s">
        <v>241</v>
      </c>
      <c r="G184" s="28">
        <v>496.65</v>
      </c>
      <c r="H184" s="26">
        <f>G184+G185+G186+G187</f>
        <v>16943.149999999998</v>
      </c>
    </row>
    <row r="185" spans="1:8" ht="12.75">
      <c r="A185" s="177"/>
      <c r="B185" s="105"/>
      <c r="C185" s="46" t="s">
        <v>12</v>
      </c>
      <c r="D185" s="47"/>
      <c r="E185" s="48"/>
      <c r="F185" s="32" t="s">
        <v>242</v>
      </c>
      <c r="G185" s="28">
        <v>15425.07</v>
      </c>
      <c r="H185" s="26"/>
    </row>
    <row r="186" spans="1:8" ht="12.75">
      <c r="A186" s="177"/>
      <c r="B186" s="105"/>
      <c r="C186" s="46"/>
      <c r="D186" s="47"/>
      <c r="E186" s="48"/>
      <c r="F186" s="32" t="s">
        <v>243</v>
      </c>
      <c r="G186" s="28">
        <v>1021.43</v>
      </c>
      <c r="H186" s="26"/>
    </row>
    <row r="187" spans="1:8" ht="12.75">
      <c r="A187" s="177"/>
      <c r="B187" s="105"/>
      <c r="C187" s="46"/>
      <c r="D187" s="47"/>
      <c r="E187" s="48"/>
      <c r="F187" s="32"/>
      <c r="G187" s="28"/>
      <c r="H187" s="26"/>
    </row>
    <row r="188" spans="1:8" ht="12.75">
      <c r="A188" s="177"/>
      <c r="B188" s="119">
        <v>1997</v>
      </c>
      <c r="C188" s="43" t="s">
        <v>59</v>
      </c>
      <c r="D188" s="17"/>
      <c r="E188" s="24"/>
      <c r="F188" s="32" t="s">
        <v>244</v>
      </c>
      <c r="G188" s="28">
        <v>10240.88</v>
      </c>
      <c r="H188" s="26">
        <f>G188+G189+G192+G190</f>
        <v>10719.689999999999</v>
      </c>
    </row>
    <row r="189" spans="1:8" ht="12.75">
      <c r="A189" s="177"/>
      <c r="B189" s="119"/>
      <c r="C189" s="43" t="s">
        <v>12</v>
      </c>
      <c r="D189" s="17"/>
      <c r="E189" s="24"/>
      <c r="F189" s="32" t="s">
        <v>245</v>
      </c>
      <c r="G189" s="28">
        <v>478.81</v>
      </c>
      <c r="H189" s="26"/>
    </row>
    <row r="190" spans="1:8" ht="13.5" customHeight="1">
      <c r="A190" s="177"/>
      <c r="B190" s="119"/>
      <c r="C190" s="43"/>
      <c r="D190" s="17"/>
      <c r="E190" s="24"/>
      <c r="F190" s="32"/>
      <c r="G190" s="28"/>
      <c r="H190" s="26"/>
    </row>
    <row r="191" spans="1:8" ht="12.75" hidden="1">
      <c r="A191" s="177"/>
      <c r="B191" s="119"/>
      <c r="C191" s="43"/>
      <c r="D191" s="17"/>
      <c r="E191" s="24"/>
      <c r="F191" s="32"/>
      <c r="G191" s="28"/>
      <c r="H191" s="26"/>
    </row>
    <row r="192" spans="1:8" ht="12.75" hidden="1">
      <c r="A192" s="177"/>
      <c r="B192" s="119"/>
      <c r="C192" s="43"/>
      <c r="D192" s="17"/>
      <c r="E192" s="24"/>
      <c r="F192" s="32"/>
      <c r="G192" s="28"/>
      <c r="H192" s="26"/>
    </row>
    <row r="193" spans="1:8" ht="12.75">
      <c r="A193" s="177"/>
      <c r="B193" s="119">
        <v>1998</v>
      </c>
      <c r="C193" s="43" t="s">
        <v>60</v>
      </c>
      <c r="D193" s="17"/>
      <c r="E193" s="24"/>
      <c r="F193" s="32" t="s">
        <v>246</v>
      </c>
      <c r="G193" s="28">
        <v>12484.91</v>
      </c>
      <c r="H193" s="26">
        <f>G193+G194+G195</f>
        <v>13428.08</v>
      </c>
    </row>
    <row r="194" spans="1:8" ht="12.75">
      <c r="A194" s="177"/>
      <c r="B194" s="119"/>
      <c r="C194" s="43" t="s">
        <v>35</v>
      </c>
      <c r="D194" s="17"/>
      <c r="E194" s="24"/>
      <c r="F194" s="32" t="s">
        <v>247</v>
      </c>
      <c r="G194" s="28">
        <v>943.17</v>
      </c>
      <c r="H194" s="26"/>
    </row>
    <row r="195" spans="1:8" ht="12.75">
      <c r="A195" s="177"/>
      <c r="B195" s="119"/>
      <c r="C195" s="43"/>
      <c r="D195" s="17"/>
      <c r="E195" s="24"/>
      <c r="F195" s="32"/>
      <c r="G195" s="28"/>
      <c r="H195" s="26"/>
    </row>
    <row r="196" spans="1:8" ht="12.75">
      <c r="A196" s="177"/>
      <c r="B196" s="119"/>
      <c r="C196" s="43"/>
      <c r="D196" s="17"/>
      <c r="E196" s="24"/>
      <c r="F196" s="32"/>
      <c r="G196" s="28"/>
      <c r="H196" s="26"/>
    </row>
    <row r="197" spans="1:8" ht="12.75">
      <c r="A197" s="177"/>
      <c r="B197" s="119">
        <v>2000</v>
      </c>
      <c r="C197" s="43" t="s">
        <v>61</v>
      </c>
      <c r="D197" s="17"/>
      <c r="E197" s="24"/>
      <c r="F197" s="32" t="s">
        <v>248</v>
      </c>
      <c r="G197" s="28">
        <v>34604.79</v>
      </c>
      <c r="H197" s="26">
        <f>G197+G198+G199+G200+G201</f>
        <v>42555.85</v>
      </c>
    </row>
    <row r="198" spans="1:8" ht="12.75">
      <c r="A198" s="177"/>
      <c r="B198" s="119"/>
      <c r="C198" s="43" t="s">
        <v>62</v>
      </c>
      <c r="D198" s="17"/>
      <c r="E198" s="24"/>
      <c r="F198" s="32" t="s">
        <v>249</v>
      </c>
      <c r="G198" s="28">
        <v>5752.36</v>
      </c>
      <c r="H198" s="26"/>
    </row>
    <row r="199" spans="1:8" ht="12.75">
      <c r="A199" s="177"/>
      <c r="B199" s="119"/>
      <c r="C199" s="43"/>
      <c r="D199" s="17"/>
      <c r="E199" s="24"/>
      <c r="F199" s="32" t="s">
        <v>250</v>
      </c>
      <c r="G199" s="28">
        <v>1707.24</v>
      </c>
      <c r="H199" s="26"/>
    </row>
    <row r="200" spans="1:8" ht="12.75">
      <c r="A200" s="177"/>
      <c r="B200" s="119"/>
      <c r="C200" s="43"/>
      <c r="D200" s="17"/>
      <c r="E200" s="24"/>
      <c r="F200" s="32" t="s">
        <v>251</v>
      </c>
      <c r="G200" s="28">
        <v>491.46</v>
      </c>
      <c r="H200" s="26"/>
    </row>
    <row r="201" spans="1:8" ht="12.75">
      <c r="A201" s="177"/>
      <c r="B201" s="119"/>
      <c r="C201" s="43"/>
      <c r="D201" s="17"/>
      <c r="E201" s="24"/>
      <c r="F201" s="32"/>
      <c r="G201" s="28"/>
      <c r="H201" s="26"/>
    </row>
    <row r="202" spans="1:8" ht="12.75">
      <c r="A202" s="177"/>
      <c r="B202" s="119">
        <v>2001</v>
      </c>
      <c r="C202" s="43" t="s">
        <v>63</v>
      </c>
      <c r="D202" s="17"/>
      <c r="E202" s="24"/>
      <c r="F202" s="32" t="s">
        <v>252</v>
      </c>
      <c r="G202" s="83">
        <v>1376.56</v>
      </c>
      <c r="H202" s="26">
        <f>G202+G203+G204+G206+G205</f>
        <v>2004.62</v>
      </c>
    </row>
    <row r="203" spans="1:8" ht="12.75">
      <c r="A203" s="177"/>
      <c r="B203" s="119"/>
      <c r="C203" s="43" t="s">
        <v>64</v>
      </c>
      <c r="D203" s="17"/>
      <c r="E203" s="24"/>
      <c r="F203" s="32" t="s">
        <v>253</v>
      </c>
      <c r="G203" s="83">
        <v>628.06</v>
      </c>
      <c r="H203" s="26"/>
    </row>
    <row r="204" spans="1:8" ht="12.75">
      <c r="A204" s="177"/>
      <c r="B204" s="122"/>
      <c r="C204" s="52"/>
      <c r="D204" s="34"/>
      <c r="E204" s="35"/>
      <c r="F204" s="32"/>
      <c r="G204" s="83"/>
      <c r="H204" s="44"/>
    </row>
    <row r="205" spans="1:8" ht="12.75">
      <c r="A205" s="177"/>
      <c r="B205" s="122"/>
      <c r="C205" s="52"/>
      <c r="D205" s="34"/>
      <c r="E205" s="35"/>
      <c r="F205" s="32"/>
      <c r="G205" s="83"/>
      <c r="H205" s="44"/>
    </row>
    <row r="206" spans="1:8" ht="12.75">
      <c r="A206" s="177"/>
      <c r="B206" s="122"/>
      <c r="C206" s="52"/>
      <c r="D206" s="34"/>
      <c r="E206" s="35"/>
      <c r="F206" s="32"/>
      <c r="G206" s="83"/>
      <c r="H206" s="44"/>
    </row>
    <row r="207" spans="1:9" ht="12.75">
      <c r="A207" s="177"/>
      <c r="B207" s="122">
        <v>2002</v>
      </c>
      <c r="C207" s="52" t="s">
        <v>65</v>
      </c>
      <c r="D207" s="34"/>
      <c r="E207" s="35"/>
      <c r="F207" s="32" t="s">
        <v>254</v>
      </c>
      <c r="G207" s="83">
        <v>56182.81</v>
      </c>
      <c r="H207" s="44">
        <f>G207+G208+G209+G210+G211</f>
        <v>246600.65</v>
      </c>
      <c r="I207" s="3"/>
    </row>
    <row r="208" spans="1:9" ht="12.75">
      <c r="A208" s="177"/>
      <c r="B208" s="122"/>
      <c r="C208" s="52" t="s">
        <v>56</v>
      </c>
      <c r="D208" s="34"/>
      <c r="E208" s="35"/>
      <c r="F208" s="32" t="s">
        <v>255</v>
      </c>
      <c r="G208" s="83">
        <v>183331.08</v>
      </c>
      <c r="H208" s="44"/>
      <c r="I208" s="3"/>
    </row>
    <row r="209" spans="1:9" ht="12.75">
      <c r="A209" s="177"/>
      <c r="B209" s="122"/>
      <c r="C209" s="52"/>
      <c r="D209" s="34"/>
      <c r="E209" s="35"/>
      <c r="F209" s="32" t="s">
        <v>256</v>
      </c>
      <c r="G209" s="83">
        <v>5078.14</v>
      </c>
      <c r="H209" s="44"/>
      <c r="I209" s="3"/>
    </row>
    <row r="210" spans="1:9" ht="12.75">
      <c r="A210" s="177"/>
      <c r="B210" s="122"/>
      <c r="C210" s="52"/>
      <c r="D210" s="34"/>
      <c r="E210" s="35"/>
      <c r="F210" s="32" t="s">
        <v>257</v>
      </c>
      <c r="G210" s="83">
        <v>2008.62</v>
      </c>
      <c r="H210" s="44"/>
      <c r="I210" s="3"/>
    </row>
    <row r="211" spans="1:8" ht="12.75">
      <c r="A211" s="177"/>
      <c r="B211" s="122"/>
      <c r="C211" s="52"/>
      <c r="D211" s="34"/>
      <c r="E211" s="35"/>
      <c r="F211" s="32"/>
      <c r="G211" s="83"/>
      <c r="H211" s="44"/>
    </row>
    <row r="212" spans="1:8" ht="12.75">
      <c r="A212" s="177"/>
      <c r="B212" s="122">
        <v>2003</v>
      </c>
      <c r="C212" s="52" t="s">
        <v>66</v>
      </c>
      <c r="D212" s="34"/>
      <c r="E212" s="35"/>
      <c r="F212" s="32" t="s">
        <v>258</v>
      </c>
      <c r="G212" s="83">
        <v>16296.55</v>
      </c>
      <c r="H212" s="44">
        <f>G212+G213+G214+G215+G216+G217</f>
        <v>20332.03</v>
      </c>
    </row>
    <row r="213" spans="1:8" ht="12.75">
      <c r="A213" s="177"/>
      <c r="B213" s="122"/>
      <c r="C213" s="52" t="s">
        <v>67</v>
      </c>
      <c r="D213" s="34"/>
      <c r="E213" s="35"/>
      <c r="F213" s="32" t="s">
        <v>259</v>
      </c>
      <c r="G213" s="83">
        <v>2120.03</v>
      </c>
      <c r="H213" s="44"/>
    </row>
    <row r="214" spans="1:8" ht="12.75">
      <c r="A214" s="177"/>
      <c r="B214" s="122"/>
      <c r="C214" s="52"/>
      <c r="D214" s="34"/>
      <c r="E214" s="35"/>
      <c r="F214" s="32" t="s">
        <v>260</v>
      </c>
      <c r="G214" s="83">
        <v>1450.14</v>
      </c>
      <c r="H214" s="44"/>
    </row>
    <row r="215" spans="1:8" ht="12.75">
      <c r="A215" s="177"/>
      <c r="B215" s="122"/>
      <c r="C215" s="52"/>
      <c r="D215" s="34"/>
      <c r="E215" s="35"/>
      <c r="F215" s="32" t="s">
        <v>261</v>
      </c>
      <c r="G215" s="83">
        <v>465.31</v>
      </c>
      <c r="H215" s="44"/>
    </row>
    <row r="216" spans="1:8" ht="12.75">
      <c r="A216" s="177"/>
      <c r="B216" s="122"/>
      <c r="C216" s="52"/>
      <c r="D216" s="34"/>
      <c r="E216" s="35"/>
      <c r="F216" s="32"/>
      <c r="G216" s="83"/>
      <c r="H216" s="44"/>
    </row>
    <row r="217" spans="1:8" ht="12.75">
      <c r="A217" s="177"/>
      <c r="B217" s="122"/>
      <c r="C217" s="52"/>
      <c r="D217" s="34"/>
      <c r="E217" s="35"/>
      <c r="F217" s="32"/>
      <c r="G217" s="83"/>
      <c r="H217" s="44"/>
    </row>
    <row r="218" spans="1:8" ht="12.75">
      <c r="A218" s="177"/>
      <c r="B218" s="122">
        <v>2004</v>
      </c>
      <c r="C218" s="52" t="s">
        <v>68</v>
      </c>
      <c r="D218" s="34"/>
      <c r="E218" s="35"/>
      <c r="F218" s="32" t="s">
        <v>262</v>
      </c>
      <c r="G218" s="83">
        <v>19458.93</v>
      </c>
      <c r="H218" s="44">
        <f>G218+G219+G220</f>
        <v>19650.75</v>
      </c>
    </row>
    <row r="219" spans="1:8" ht="12.75">
      <c r="A219" s="177"/>
      <c r="B219" s="122"/>
      <c r="C219" s="52" t="s">
        <v>69</v>
      </c>
      <c r="D219" s="34"/>
      <c r="E219" s="35"/>
      <c r="F219" s="32" t="s">
        <v>263</v>
      </c>
      <c r="G219" s="83">
        <v>191.82</v>
      </c>
      <c r="H219" s="44"/>
    </row>
    <row r="220" spans="1:8" ht="12.75">
      <c r="A220" s="177"/>
      <c r="B220" s="122"/>
      <c r="C220" s="52"/>
      <c r="D220" s="34"/>
      <c r="E220" s="35"/>
      <c r="F220" s="32"/>
      <c r="G220" s="83"/>
      <c r="H220" s="44"/>
    </row>
    <row r="221" spans="1:8" ht="12.75">
      <c r="A221" s="177"/>
      <c r="B221" s="122"/>
      <c r="C221" s="52"/>
      <c r="D221" s="34"/>
      <c r="E221" s="35"/>
      <c r="F221" s="32"/>
      <c r="G221" s="83"/>
      <c r="H221" s="44"/>
    </row>
    <row r="222" spans="1:8" ht="12.75">
      <c r="A222" s="177"/>
      <c r="B222" s="122">
        <v>2005</v>
      </c>
      <c r="C222" s="52" t="s">
        <v>70</v>
      </c>
      <c r="D222" s="34"/>
      <c r="E222" s="35"/>
      <c r="F222" s="28" t="s">
        <v>264</v>
      </c>
      <c r="G222" s="83">
        <v>54524.22</v>
      </c>
      <c r="H222" s="44">
        <f>G222+G223+G224+G225+G226</f>
        <v>76648.84999999999</v>
      </c>
    </row>
    <row r="223" spans="1:8" ht="12.75">
      <c r="A223" s="177"/>
      <c r="B223" s="122"/>
      <c r="C223" s="52" t="s">
        <v>12</v>
      </c>
      <c r="D223" s="34"/>
      <c r="E223" s="35"/>
      <c r="F223" s="32" t="s">
        <v>265</v>
      </c>
      <c r="G223" s="83">
        <v>16434.5</v>
      </c>
      <c r="H223" s="44"/>
    </row>
    <row r="224" spans="1:8" ht="12.75">
      <c r="A224" s="177"/>
      <c r="B224" s="122"/>
      <c r="C224" s="52"/>
      <c r="D224" s="34"/>
      <c r="E224" s="35"/>
      <c r="F224" s="32" t="s">
        <v>266</v>
      </c>
      <c r="G224" s="83">
        <v>2694.09</v>
      </c>
      <c r="H224" s="44"/>
    </row>
    <row r="225" spans="1:8" ht="12.75">
      <c r="A225" s="177"/>
      <c r="B225" s="122"/>
      <c r="C225" s="52"/>
      <c r="D225" s="34"/>
      <c r="E225" s="35"/>
      <c r="F225" s="32" t="s">
        <v>267</v>
      </c>
      <c r="G225" s="83">
        <v>2996.04</v>
      </c>
      <c r="H225" s="44"/>
    </row>
    <row r="226" spans="1:8" ht="12.75">
      <c r="A226" s="177"/>
      <c r="B226" s="122"/>
      <c r="C226" s="52"/>
      <c r="D226" s="34"/>
      <c r="E226" s="35"/>
      <c r="F226" s="32"/>
      <c r="G226" s="83"/>
      <c r="H226" s="44"/>
    </row>
    <row r="227" spans="1:8" ht="12.75">
      <c r="A227" s="177"/>
      <c r="B227" s="125">
        <v>3200</v>
      </c>
      <c r="C227" s="55" t="s">
        <v>71</v>
      </c>
      <c r="D227" s="56"/>
      <c r="E227" s="57"/>
      <c r="F227" s="32" t="s">
        <v>268</v>
      </c>
      <c r="G227" s="83">
        <v>12017.24</v>
      </c>
      <c r="H227" s="44">
        <f>G227+G228+G229+G230+G231</f>
        <v>55087.09</v>
      </c>
    </row>
    <row r="228" spans="1:8" ht="12.75">
      <c r="A228" s="177"/>
      <c r="B228" s="125"/>
      <c r="C228" s="55" t="s">
        <v>12</v>
      </c>
      <c r="D228" s="56"/>
      <c r="E228" s="57"/>
      <c r="F228" s="32" t="s">
        <v>269</v>
      </c>
      <c r="G228" s="83">
        <v>36085.62</v>
      </c>
      <c r="H228" s="44"/>
    </row>
    <row r="229" spans="1:8" ht="12.75">
      <c r="A229" s="177"/>
      <c r="B229" s="125"/>
      <c r="C229" s="55"/>
      <c r="D229" s="56"/>
      <c r="E229" s="57"/>
      <c r="F229" s="32" t="s">
        <v>270</v>
      </c>
      <c r="G229" s="83">
        <v>5799.88</v>
      </c>
      <c r="H229" s="44"/>
    </row>
    <row r="230" spans="1:8" ht="12.75" customHeight="1">
      <c r="A230" s="177"/>
      <c r="B230" s="125"/>
      <c r="C230" s="55"/>
      <c r="D230" s="56"/>
      <c r="E230" s="57"/>
      <c r="F230" s="32" t="s">
        <v>271</v>
      </c>
      <c r="G230" s="83">
        <v>1184.35</v>
      </c>
      <c r="H230" s="44"/>
    </row>
    <row r="231" spans="1:8" ht="12.75" customHeight="1">
      <c r="A231" s="177"/>
      <c r="B231" s="125"/>
      <c r="C231" s="55"/>
      <c r="D231" s="56"/>
      <c r="E231" s="57"/>
      <c r="F231" s="32"/>
      <c r="G231" s="83"/>
      <c r="H231" s="44"/>
    </row>
    <row r="232" spans="1:8" ht="12.75" customHeight="1">
      <c r="A232" s="177"/>
      <c r="B232" s="122">
        <v>3300</v>
      </c>
      <c r="C232" s="52" t="s">
        <v>72</v>
      </c>
      <c r="D232" s="58"/>
      <c r="E232" s="35"/>
      <c r="F232" s="32" t="s">
        <v>272</v>
      </c>
      <c r="G232" s="83">
        <v>4799</v>
      </c>
      <c r="H232" s="44">
        <f>G232+G233+G234</f>
        <v>96664.48</v>
      </c>
    </row>
    <row r="233" spans="1:8" ht="12.75" customHeight="1">
      <c r="A233" s="177"/>
      <c r="B233" s="122"/>
      <c r="C233" s="52" t="s">
        <v>73</v>
      </c>
      <c r="D233" s="29"/>
      <c r="E233" s="35"/>
      <c r="F233" s="32" t="s">
        <v>273</v>
      </c>
      <c r="G233" s="83">
        <v>91865.48</v>
      </c>
      <c r="H233" s="44"/>
    </row>
    <row r="234" spans="1:8" ht="12.75">
      <c r="A234" s="177"/>
      <c r="B234" s="122"/>
      <c r="C234" s="52"/>
      <c r="D234" s="29"/>
      <c r="E234" s="35"/>
      <c r="F234" s="32"/>
      <c r="G234" s="83"/>
      <c r="H234" s="44"/>
    </row>
    <row r="235" spans="1:8" ht="12.75">
      <c r="A235" s="177"/>
      <c r="B235" s="122">
        <v>3682</v>
      </c>
      <c r="C235" s="52" t="s">
        <v>74</v>
      </c>
      <c r="D235" s="58"/>
      <c r="E235" s="35"/>
      <c r="F235" s="32" t="s">
        <v>274</v>
      </c>
      <c r="G235" s="83">
        <v>10147.68</v>
      </c>
      <c r="H235" s="44">
        <f>G235+G236+G237</f>
        <v>10557.62</v>
      </c>
    </row>
    <row r="236" spans="1:8" ht="12.75">
      <c r="A236" s="177"/>
      <c r="B236" s="122"/>
      <c r="C236" s="52" t="s">
        <v>12</v>
      </c>
      <c r="D236" s="29"/>
      <c r="E236" s="35"/>
      <c r="F236" s="32" t="s">
        <v>275</v>
      </c>
      <c r="G236" s="83">
        <v>409.94</v>
      </c>
      <c r="H236" s="44"/>
    </row>
    <row r="237" spans="1:8" ht="12.75">
      <c r="A237" s="177"/>
      <c r="B237" s="122"/>
      <c r="C237" s="52"/>
      <c r="D237" s="29"/>
      <c r="E237" s="35"/>
      <c r="F237" s="32"/>
      <c r="G237" s="83"/>
      <c r="H237" s="44"/>
    </row>
    <row r="238" spans="1:8" ht="12.75">
      <c r="A238" s="177"/>
      <c r="B238" s="122">
        <v>3137</v>
      </c>
      <c r="C238" s="59" t="s">
        <v>75</v>
      </c>
      <c r="D238" s="60"/>
      <c r="E238" s="35"/>
      <c r="F238" s="32" t="s">
        <v>276</v>
      </c>
      <c r="G238" s="83">
        <v>43677.81</v>
      </c>
      <c r="H238" s="44">
        <f>G238+G239+G241+G242</f>
        <v>44226.829999999994</v>
      </c>
    </row>
    <row r="239" spans="1:8" ht="12.75">
      <c r="A239" s="177"/>
      <c r="B239" s="122"/>
      <c r="C239" s="59" t="s">
        <v>12</v>
      </c>
      <c r="D239" s="29"/>
      <c r="E239" s="35"/>
      <c r="F239" s="32" t="s">
        <v>277</v>
      </c>
      <c r="G239" s="83">
        <v>549.02</v>
      </c>
      <c r="H239" s="44"/>
    </row>
    <row r="240" spans="1:8" ht="12.75">
      <c r="A240" s="177"/>
      <c r="B240" s="122"/>
      <c r="C240" s="59"/>
      <c r="D240" s="29"/>
      <c r="E240" s="35"/>
      <c r="F240" s="32"/>
      <c r="G240" s="83"/>
      <c r="H240" s="44"/>
    </row>
    <row r="241" spans="1:8" ht="11.25" customHeight="1">
      <c r="A241" s="177"/>
      <c r="B241" s="122"/>
      <c r="C241" s="59"/>
      <c r="D241" s="29"/>
      <c r="E241" s="35"/>
      <c r="F241" s="32"/>
      <c r="G241" s="83"/>
      <c r="H241" s="44"/>
    </row>
    <row r="242" spans="1:8" ht="12.75" hidden="1">
      <c r="A242" s="177"/>
      <c r="B242" s="122"/>
      <c r="C242" s="59"/>
      <c r="D242" s="29"/>
      <c r="E242" s="35"/>
      <c r="F242" s="32"/>
      <c r="G242" s="83"/>
      <c r="H242" s="44"/>
    </row>
    <row r="243" spans="1:8" ht="12.75">
      <c r="A243" s="177"/>
      <c r="B243" s="122">
        <v>1619</v>
      </c>
      <c r="C243" s="59" t="s">
        <v>0</v>
      </c>
      <c r="D243" s="29"/>
      <c r="E243" s="35"/>
      <c r="F243" s="32" t="s">
        <v>278</v>
      </c>
      <c r="G243" s="83">
        <v>1744.57</v>
      </c>
      <c r="H243" s="44">
        <f>G243+G244+G245+G246</f>
        <v>45635.28</v>
      </c>
    </row>
    <row r="244" spans="1:8" ht="12.75">
      <c r="A244" s="177"/>
      <c r="B244" s="122"/>
      <c r="C244" s="59" t="s">
        <v>76</v>
      </c>
      <c r="D244" s="29"/>
      <c r="E244" s="35"/>
      <c r="F244" s="32" t="s">
        <v>279</v>
      </c>
      <c r="G244" s="83">
        <v>43890.71</v>
      </c>
      <c r="H244" s="44"/>
    </row>
    <row r="245" spans="1:8" ht="12.75">
      <c r="A245" s="177"/>
      <c r="B245" s="122"/>
      <c r="C245" s="59"/>
      <c r="D245" s="29"/>
      <c r="E245" s="35"/>
      <c r="F245" s="32"/>
      <c r="G245" s="83"/>
      <c r="H245" s="44"/>
    </row>
    <row r="246" spans="1:8" ht="12.75">
      <c r="A246" s="177"/>
      <c r="B246" s="122"/>
      <c r="C246" s="59"/>
      <c r="D246" s="29"/>
      <c r="E246" s="35"/>
      <c r="F246" s="32"/>
      <c r="G246" s="83"/>
      <c r="H246" s="44"/>
    </row>
    <row r="247" spans="1:8" ht="12.75">
      <c r="A247" s="177"/>
      <c r="B247" s="122">
        <v>1620</v>
      </c>
      <c r="C247" s="59" t="s">
        <v>77</v>
      </c>
      <c r="D247" s="29"/>
      <c r="E247" s="35"/>
      <c r="F247" s="32" t="s">
        <v>280</v>
      </c>
      <c r="G247" s="83">
        <v>32752.01</v>
      </c>
      <c r="H247" s="44">
        <f>G247+G248+G249+G250</f>
        <v>33670.25</v>
      </c>
    </row>
    <row r="248" spans="1:8" ht="12.75">
      <c r="A248" s="177"/>
      <c r="B248" s="122"/>
      <c r="C248" s="59" t="s">
        <v>12</v>
      </c>
      <c r="D248" s="29"/>
      <c r="E248" s="35"/>
      <c r="F248" s="32" t="s">
        <v>281</v>
      </c>
      <c r="G248" s="83">
        <v>918.24</v>
      </c>
      <c r="H248" s="44"/>
    </row>
    <row r="249" spans="1:8" ht="12.75">
      <c r="A249" s="177"/>
      <c r="B249" s="122"/>
      <c r="C249" s="59"/>
      <c r="D249" s="29"/>
      <c r="E249" s="35"/>
      <c r="F249" s="32"/>
      <c r="G249" s="83"/>
      <c r="H249" s="44"/>
    </row>
    <row r="250" spans="1:8" ht="12.75">
      <c r="A250" s="177"/>
      <c r="B250" s="122"/>
      <c r="C250" s="59"/>
      <c r="D250" s="29"/>
      <c r="E250" s="35"/>
      <c r="F250" s="32"/>
      <c r="G250" s="83"/>
      <c r="H250" s="44"/>
    </row>
    <row r="251" spans="1:8" ht="12.75">
      <c r="A251" s="177"/>
      <c r="B251" s="122">
        <v>1621</v>
      </c>
      <c r="C251" s="59" t="s">
        <v>78</v>
      </c>
      <c r="D251" s="8"/>
      <c r="E251" s="35"/>
      <c r="F251" s="32" t="s">
        <v>282</v>
      </c>
      <c r="G251" s="83">
        <v>57910.93</v>
      </c>
      <c r="H251" s="44">
        <f>G251+G252+G253+G254+G255+G256+G257</f>
        <v>77023.84999999999</v>
      </c>
    </row>
    <row r="252" spans="1:8" ht="12.75">
      <c r="A252" s="177"/>
      <c r="B252" s="122"/>
      <c r="C252" s="59" t="s">
        <v>12</v>
      </c>
      <c r="D252" s="29"/>
      <c r="E252" s="35"/>
      <c r="F252" s="32" t="s">
        <v>283</v>
      </c>
      <c r="G252" s="83">
        <v>6133.91</v>
      </c>
      <c r="H252" s="44"/>
    </row>
    <row r="253" spans="1:8" ht="12.75">
      <c r="A253" s="177"/>
      <c r="B253" s="122"/>
      <c r="C253" s="59"/>
      <c r="D253" s="53"/>
      <c r="E253" s="35"/>
      <c r="F253" s="32" t="s">
        <v>284</v>
      </c>
      <c r="G253" s="83">
        <v>9383.11</v>
      </c>
      <c r="H253" s="44"/>
    </row>
    <row r="254" spans="1:8" ht="12.75">
      <c r="A254" s="177"/>
      <c r="B254" s="122"/>
      <c r="C254" s="59"/>
      <c r="D254" s="53"/>
      <c r="E254" s="35"/>
      <c r="F254" s="32" t="s">
        <v>285</v>
      </c>
      <c r="G254" s="83">
        <v>1413.61</v>
      </c>
      <c r="H254" s="44"/>
    </row>
    <row r="255" spans="1:8" ht="12.75">
      <c r="A255" s="177"/>
      <c r="B255" s="122"/>
      <c r="C255" s="59"/>
      <c r="D255" s="53"/>
      <c r="E255" s="35"/>
      <c r="F255" s="32" t="s">
        <v>286</v>
      </c>
      <c r="G255" s="83">
        <v>1703.26</v>
      </c>
      <c r="H255" s="44"/>
    </row>
    <row r="256" spans="1:8" ht="12.75">
      <c r="A256" s="177"/>
      <c r="B256" s="122"/>
      <c r="C256" s="59"/>
      <c r="D256" s="53"/>
      <c r="E256" s="35"/>
      <c r="F256" s="32" t="s">
        <v>287</v>
      </c>
      <c r="G256" s="83">
        <v>479.03</v>
      </c>
      <c r="H256" s="44"/>
    </row>
    <row r="257" spans="1:8" ht="12.75">
      <c r="A257" s="177"/>
      <c r="B257" s="122"/>
      <c r="C257" s="59"/>
      <c r="D257" s="53"/>
      <c r="E257" s="35"/>
      <c r="F257" s="32"/>
      <c r="G257" s="83"/>
      <c r="H257" s="44"/>
    </row>
    <row r="258" spans="1:8" ht="12.75">
      <c r="A258" s="177"/>
      <c r="B258" s="122">
        <v>1746</v>
      </c>
      <c r="C258" s="59" t="s">
        <v>79</v>
      </c>
      <c r="D258" s="61"/>
      <c r="E258" s="35"/>
      <c r="F258" s="32" t="s">
        <v>288</v>
      </c>
      <c r="G258" s="83">
        <v>7200.25</v>
      </c>
      <c r="H258" s="44">
        <f>G258+G259+G260</f>
        <v>7648.54</v>
      </c>
    </row>
    <row r="259" spans="1:8" ht="12.75">
      <c r="A259" s="177"/>
      <c r="B259" s="122"/>
      <c r="C259" s="59"/>
      <c r="D259" s="8"/>
      <c r="E259" s="35"/>
      <c r="F259" s="32" t="s">
        <v>289</v>
      </c>
      <c r="G259" s="83">
        <v>448.29</v>
      </c>
      <c r="H259" s="44"/>
    </row>
    <row r="260" spans="1:8" ht="12.75">
      <c r="A260" s="177"/>
      <c r="B260" s="122"/>
      <c r="C260" s="59"/>
      <c r="D260" s="8"/>
      <c r="E260" s="35"/>
      <c r="F260" s="32"/>
      <c r="G260" s="83"/>
      <c r="H260" s="44"/>
    </row>
    <row r="261" spans="1:8" ht="12.75">
      <c r="A261" s="177"/>
      <c r="B261" s="122"/>
      <c r="C261" s="59"/>
      <c r="D261" s="8"/>
      <c r="E261" s="35"/>
      <c r="F261" s="32"/>
      <c r="G261" s="83"/>
      <c r="H261" s="44"/>
    </row>
    <row r="262" spans="1:8" ht="12.75">
      <c r="A262" s="177"/>
      <c r="B262" s="122">
        <v>2080</v>
      </c>
      <c r="C262" s="59" t="s">
        <v>80</v>
      </c>
      <c r="D262" s="61"/>
      <c r="E262" s="35"/>
      <c r="F262" s="32" t="s">
        <v>290</v>
      </c>
      <c r="G262" s="83">
        <v>9372.73</v>
      </c>
      <c r="H262" s="44">
        <f>G262+G263+G264</f>
        <v>10582.689999999999</v>
      </c>
    </row>
    <row r="263" spans="1:8" ht="12.75">
      <c r="A263" s="177"/>
      <c r="B263" s="122"/>
      <c r="C263" s="59"/>
      <c r="D263" s="8"/>
      <c r="E263" s="35"/>
      <c r="F263" s="32" t="s">
        <v>291</v>
      </c>
      <c r="G263" s="83">
        <v>1209.96</v>
      </c>
      <c r="H263" s="44"/>
    </row>
    <row r="264" spans="1:8" ht="12.75">
      <c r="A264" s="177"/>
      <c r="B264" s="122"/>
      <c r="C264" s="59"/>
      <c r="D264" s="8"/>
      <c r="E264" s="35"/>
      <c r="F264" s="32"/>
      <c r="G264" s="83"/>
      <c r="H264" s="44"/>
    </row>
    <row r="265" spans="1:8" ht="12.75">
      <c r="A265" s="177"/>
      <c r="B265" s="122"/>
      <c r="C265" s="59"/>
      <c r="D265" s="61"/>
      <c r="E265" s="35"/>
      <c r="F265" s="32"/>
      <c r="G265" s="83"/>
      <c r="H265" s="44"/>
    </row>
    <row r="266" spans="1:8" ht="12.75">
      <c r="A266" s="177"/>
      <c r="B266" s="40">
        <v>2213</v>
      </c>
      <c r="C266" s="59" t="s">
        <v>81</v>
      </c>
      <c r="D266" s="61"/>
      <c r="E266" s="35"/>
      <c r="F266" s="32" t="s">
        <v>292</v>
      </c>
      <c r="G266" s="83">
        <v>2741.68</v>
      </c>
      <c r="H266" s="44">
        <f>G266+G267+G268+G269+G270</f>
        <v>32724.670000000002</v>
      </c>
    </row>
    <row r="267" spans="1:8" ht="12.75">
      <c r="A267" s="177"/>
      <c r="B267" s="40"/>
      <c r="C267" s="59" t="s">
        <v>82</v>
      </c>
      <c r="D267" s="8"/>
      <c r="E267" s="35"/>
      <c r="F267" s="32" t="s">
        <v>293</v>
      </c>
      <c r="G267" s="83">
        <v>26981.57</v>
      </c>
      <c r="H267" s="44"/>
    </row>
    <row r="268" spans="1:8" ht="12.75">
      <c r="A268" s="177"/>
      <c r="B268" s="40"/>
      <c r="C268" s="59"/>
      <c r="D268" s="61"/>
      <c r="E268" s="35"/>
      <c r="F268" s="32" t="s">
        <v>294</v>
      </c>
      <c r="G268" s="83">
        <v>2812.47</v>
      </c>
      <c r="H268" s="44"/>
    </row>
    <row r="269" spans="1:8" ht="12.75">
      <c r="A269" s="177"/>
      <c r="B269" s="40"/>
      <c r="C269" s="59"/>
      <c r="D269" s="61"/>
      <c r="E269" s="35"/>
      <c r="F269" s="32" t="s">
        <v>295</v>
      </c>
      <c r="G269" s="83">
        <v>188.95</v>
      </c>
      <c r="H269" s="44"/>
    </row>
    <row r="270" spans="1:8" ht="12.75">
      <c r="A270" s="177"/>
      <c r="B270" s="40"/>
      <c r="C270" s="59"/>
      <c r="D270" s="61"/>
      <c r="E270" s="35"/>
      <c r="F270" s="32"/>
      <c r="G270" s="83"/>
      <c r="H270" s="44"/>
    </row>
    <row r="271" spans="1:8" ht="12.75">
      <c r="A271" s="177"/>
      <c r="B271" s="40">
        <v>3122</v>
      </c>
      <c r="C271" s="59" t="s">
        <v>83</v>
      </c>
      <c r="D271" s="61"/>
      <c r="E271" s="35"/>
      <c r="F271" s="32" t="s">
        <v>296</v>
      </c>
      <c r="G271" s="83">
        <v>1266.74</v>
      </c>
      <c r="H271" s="44">
        <f>G271+G272+G273</f>
        <v>40054.95</v>
      </c>
    </row>
    <row r="272" spans="1:8" ht="12.75">
      <c r="A272" s="177"/>
      <c r="B272" s="40"/>
      <c r="C272" s="59" t="s">
        <v>84</v>
      </c>
      <c r="D272" s="8"/>
      <c r="E272" s="35"/>
      <c r="F272" s="32" t="s">
        <v>297</v>
      </c>
      <c r="G272" s="83">
        <v>38788.21</v>
      </c>
      <c r="H272" s="44"/>
    </row>
    <row r="273" spans="1:8" ht="12.75">
      <c r="A273" s="177"/>
      <c r="B273" s="40"/>
      <c r="C273" s="59"/>
      <c r="D273" s="61"/>
      <c r="E273" s="35"/>
      <c r="F273" s="32"/>
      <c r="G273" s="83"/>
      <c r="H273" s="44"/>
    </row>
    <row r="274" spans="1:8" ht="12.75">
      <c r="A274" s="177"/>
      <c r="B274" s="40"/>
      <c r="C274" s="59"/>
      <c r="D274" s="61"/>
      <c r="E274" s="35"/>
      <c r="F274" s="32"/>
      <c r="G274" s="83"/>
      <c r="H274" s="44"/>
    </row>
    <row r="275" spans="1:8" ht="12.75">
      <c r="A275" s="177"/>
      <c r="B275" s="40">
        <v>1718</v>
      </c>
      <c r="C275" s="59" t="s">
        <v>85</v>
      </c>
      <c r="D275" s="61"/>
      <c r="E275" s="35"/>
      <c r="F275" s="32" t="s">
        <v>298</v>
      </c>
      <c r="G275" s="83">
        <v>12870.74</v>
      </c>
      <c r="H275" s="44">
        <f>G275+G276+G277</f>
        <v>13649.33</v>
      </c>
    </row>
    <row r="276" spans="1:8" ht="12.75">
      <c r="A276" s="177"/>
      <c r="B276" s="119"/>
      <c r="C276" s="63" t="s">
        <v>86</v>
      </c>
      <c r="D276" s="61"/>
      <c r="E276" s="24"/>
      <c r="F276" s="32" t="s">
        <v>299</v>
      </c>
      <c r="G276" s="28">
        <v>778.59</v>
      </c>
      <c r="H276" s="26"/>
    </row>
    <row r="277" spans="1:8" ht="12.75">
      <c r="A277" s="177"/>
      <c r="B277" s="122"/>
      <c r="C277" s="59"/>
      <c r="D277" s="126"/>
      <c r="E277" s="35"/>
      <c r="F277" s="32"/>
      <c r="G277" s="83"/>
      <c r="H277" s="44"/>
    </row>
    <row r="278" spans="1:8" ht="12.75">
      <c r="A278" s="177"/>
      <c r="B278" s="122"/>
      <c r="C278" s="59"/>
      <c r="D278" s="126"/>
      <c r="E278" s="35"/>
      <c r="F278" s="32"/>
      <c r="G278" s="83"/>
      <c r="H278" s="44"/>
    </row>
    <row r="279" spans="1:8" ht="12.75">
      <c r="A279" s="177"/>
      <c r="B279" s="40">
        <v>2191</v>
      </c>
      <c r="C279" s="59" t="s">
        <v>87</v>
      </c>
      <c r="D279" s="61"/>
      <c r="E279" s="35"/>
      <c r="F279" s="32" t="s">
        <v>300</v>
      </c>
      <c r="G279" s="83">
        <v>15411.61</v>
      </c>
      <c r="H279" s="44">
        <f>G279+G280+G281</f>
        <v>16635.010000000002</v>
      </c>
    </row>
    <row r="280" spans="1:8" ht="12.75">
      <c r="A280" s="177"/>
      <c r="B280" s="40"/>
      <c r="C280" s="59" t="s">
        <v>88</v>
      </c>
      <c r="D280" s="61"/>
      <c r="E280" s="35"/>
      <c r="F280" s="32" t="s">
        <v>182</v>
      </c>
      <c r="G280" s="83">
        <v>1223.4</v>
      </c>
      <c r="H280" s="44"/>
    </row>
    <row r="281" spans="1:8" ht="12.75">
      <c r="A281" s="177"/>
      <c r="B281" s="40"/>
      <c r="C281" s="59"/>
      <c r="D281" s="126"/>
      <c r="E281" s="35"/>
      <c r="F281" s="32"/>
      <c r="G281" s="83"/>
      <c r="H281" s="44"/>
    </row>
    <row r="282" spans="1:8" ht="12.75">
      <c r="A282" s="177"/>
      <c r="B282" s="40"/>
      <c r="C282" s="59"/>
      <c r="D282" s="126"/>
      <c r="E282" s="35"/>
      <c r="F282" s="32"/>
      <c r="G282" s="83"/>
      <c r="H282" s="44"/>
    </row>
    <row r="283" spans="1:8" ht="12.75">
      <c r="A283" s="177"/>
      <c r="B283" s="40">
        <v>2486</v>
      </c>
      <c r="C283" s="59" t="s">
        <v>95</v>
      </c>
      <c r="D283" s="61"/>
      <c r="E283" s="35"/>
      <c r="F283" s="32" t="s">
        <v>190</v>
      </c>
      <c r="G283" s="83">
        <v>4210.23</v>
      </c>
      <c r="H283" s="44">
        <f>G283+G284+G285</f>
        <v>4511.9</v>
      </c>
    </row>
    <row r="284" spans="1:8" ht="12.75">
      <c r="A284" s="177"/>
      <c r="B284" s="40"/>
      <c r="C284" s="59" t="s">
        <v>96</v>
      </c>
      <c r="D284" s="61"/>
      <c r="E284" s="35"/>
      <c r="F284" s="32" t="s">
        <v>191</v>
      </c>
      <c r="G284" s="83">
        <v>301.67</v>
      </c>
      <c r="H284" s="44"/>
    </row>
    <row r="285" spans="1:8" ht="12.75">
      <c r="A285" s="177"/>
      <c r="B285" s="40"/>
      <c r="C285" s="59"/>
      <c r="D285" s="126"/>
      <c r="E285" s="35"/>
      <c r="F285" s="62"/>
      <c r="G285" s="83"/>
      <c r="H285" s="44"/>
    </row>
    <row r="286" spans="1:8" ht="12.75">
      <c r="A286" s="177"/>
      <c r="B286" s="40"/>
      <c r="C286" s="59"/>
      <c r="D286" s="126"/>
      <c r="E286" s="35"/>
      <c r="F286" s="62"/>
      <c r="G286" s="83"/>
      <c r="H286" s="44"/>
    </row>
    <row r="287" spans="1:8" ht="12.75">
      <c r="A287" s="177"/>
      <c r="B287" s="40">
        <v>3533</v>
      </c>
      <c r="C287" s="59" t="s">
        <v>118</v>
      </c>
      <c r="D287" s="126"/>
      <c r="E287" s="35"/>
      <c r="F287" s="62" t="s">
        <v>301</v>
      </c>
      <c r="G287" s="83">
        <v>14803.4</v>
      </c>
      <c r="H287" s="44">
        <f>G287+G288+G290+G289</f>
        <v>15208.52</v>
      </c>
    </row>
    <row r="288" spans="1:8" ht="12.75">
      <c r="A288" s="177"/>
      <c r="B288" s="40"/>
      <c r="C288" s="59" t="s">
        <v>119</v>
      </c>
      <c r="D288" s="126"/>
      <c r="E288" s="35"/>
      <c r="F288" s="62" t="s">
        <v>302</v>
      </c>
      <c r="G288" s="83">
        <v>405.12</v>
      </c>
      <c r="H288" s="44"/>
    </row>
    <row r="289" spans="1:8" ht="12.75">
      <c r="A289" s="177"/>
      <c r="B289" s="40"/>
      <c r="C289" s="59"/>
      <c r="D289" s="126"/>
      <c r="E289" s="35"/>
      <c r="F289" s="62"/>
      <c r="G289" s="83"/>
      <c r="H289" s="44"/>
    </row>
    <row r="290" spans="1:8" ht="12.75">
      <c r="A290" s="177"/>
      <c r="B290" s="40"/>
      <c r="C290" s="59"/>
      <c r="D290" s="126"/>
      <c r="E290" s="35"/>
      <c r="F290" s="62"/>
      <c r="G290" s="83"/>
      <c r="H290" s="44"/>
    </row>
    <row r="291" spans="1:8" ht="12.75">
      <c r="A291" s="177"/>
      <c r="B291" s="40">
        <v>3535</v>
      </c>
      <c r="C291" s="59" t="s">
        <v>120</v>
      </c>
      <c r="D291" s="126"/>
      <c r="E291" s="35"/>
      <c r="F291" s="62" t="s">
        <v>303</v>
      </c>
      <c r="G291" s="83">
        <v>4035.4</v>
      </c>
      <c r="H291" s="44">
        <f>G291+G292+G294+G293</f>
        <v>4454.91</v>
      </c>
    </row>
    <row r="292" spans="1:8" ht="12.75">
      <c r="A292" s="177"/>
      <c r="B292" s="40"/>
      <c r="C292" s="59" t="s">
        <v>114</v>
      </c>
      <c r="D292" s="126"/>
      <c r="E292" s="35"/>
      <c r="F292" s="62" t="s">
        <v>301</v>
      </c>
      <c r="G292" s="83">
        <v>419.51</v>
      </c>
      <c r="H292" s="44"/>
    </row>
    <row r="293" spans="1:8" ht="12.75">
      <c r="A293" s="177"/>
      <c r="B293" s="40"/>
      <c r="C293" s="59"/>
      <c r="D293" s="126"/>
      <c r="E293" s="35"/>
      <c r="F293" s="62"/>
      <c r="G293" s="83"/>
      <c r="H293" s="44"/>
    </row>
    <row r="294" spans="1:8" ht="12.75">
      <c r="A294" s="177"/>
      <c r="B294" s="40"/>
      <c r="C294" s="59"/>
      <c r="D294" s="126"/>
      <c r="E294" s="35"/>
      <c r="F294" s="62"/>
      <c r="G294" s="83"/>
      <c r="H294" s="44"/>
    </row>
    <row r="295" spans="1:8" ht="12.75">
      <c r="A295" s="177"/>
      <c r="B295" s="40">
        <v>3537</v>
      </c>
      <c r="C295" s="59" t="s">
        <v>115</v>
      </c>
      <c r="D295" s="126"/>
      <c r="E295" s="35"/>
      <c r="F295" s="62" t="s">
        <v>304</v>
      </c>
      <c r="G295" s="83">
        <v>48451.9</v>
      </c>
      <c r="H295" s="44">
        <f>G295+G296+G298+G297</f>
        <v>50634.15</v>
      </c>
    </row>
    <row r="296" spans="1:8" ht="12.75">
      <c r="A296" s="177"/>
      <c r="B296" s="40"/>
      <c r="C296" s="59" t="s">
        <v>116</v>
      </c>
      <c r="D296" s="126"/>
      <c r="E296" s="35"/>
      <c r="F296" s="62" t="s">
        <v>288</v>
      </c>
      <c r="G296" s="83">
        <v>2182.25</v>
      </c>
      <c r="H296" s="44"/>
    </row>
    <row r="297" spans="1:8" ht="12.75">
      <c r="A297" s="177"/>
      <c r="B297" s="40"/>
      <c r="C297" s="59"/>
      <c r="D297" s="126"/>
      <c r="E297" s="35"/>
      <c r="F297" s="62"/>
      <c r="G297" s="83"/>
      <c r="H297" s="44"/>
    </row>
    <row r="298" spans="1:8" ht="12.75">
      <c r="A298" s="177"/>
      <c r="B298" s="40"/>
      <c r="C298" s="59"/>
      <c r="D298" s="126"/>
      <c r="E298" s="35"/>
      <c r="F298" s="62"/>
      <c r="G298" s="83"/>
      <c r="H298" s="44"/>
    </row>
    <row r="299" spans="1:9" ht="12.75">
      <c r="A299" s="177"/>
      <c r="B299" s="40">
        <v>3539</v>
      </c>
      <c r="C299" s="59" t="s">
        <v>122</v>
      </c>
      <c r="D299" s="126"/>
      <c r="E299" s="35"/>
      <c r="F299" s="62" t="s">
        <v>305</v>
      </c>
      <c r="G299" s="83">
        <v>2149.54</v>
      </c>
      <c r="H299" s="44">
        <f>G299+G300+G301</f>
        <v>2321.69</v>
      </c>
      <c r="I299" s="186"/>
    </row>
    <row r="300" spans="1:9" ht="12.75">
      <c r="A300" s="177"/>
      <c r="B300" s="40"/>
      <c r="C300" s="59" t="s">
        <v>123</v>
      </c>
      <c r="D300" s="126"/>
      <c r="E300" s="35"/>
      <c r="F300" s="62" t="s">
        <v>302</v>
      </c>
      <c r="G300" s="83">
        <v>172.15</v>
      </c>
      <c r="H300" s="44"/>
      <c r="I300" s="186"/>
    </row>
    <row r="301" spans="1:9" ht="12.75">
      <c r="A301" s="177"/>
      <c r="B301" s="40"/>
      <c r="C301" s="59"/>
      <c r="D301" s="126"/>
      <c r="E301" s="35"/>
      <c r="F301" s="62"/>
      <c r="G301" s="83"/>
      <c r="H301" s="44"/>
      <c r="I301" s="186"/>
    </row>
    <row r="302" spans="1:9" ht="13.5" thickBot="1">
      <c r="A302" s="177"/>
      <c r="B302" s="127"/>
      <c r="C302" s="128"/>
      <c r="D302" s="129"/>
      <c r="E302" s="130"/>
      <c r="F302" s="62"/>
      <c r="G302" s="131"/>
      <c r="H302" s="132"/>
      <c r="I302" s="186"/>
    </row>
    <row r="303" spans="1:9" ht="13.5" thickBot="1">
      <c r="A303" s="178"/>
      <c r="B303" s="133"/>
      <c r="C303" s="67" t="s">
        <v>89</v>
      </c>
      <c r="D303" s="68"/>
      <c r="E303" s="69"/>
      <c r="F303" s="135"/>
      <c r="G303" s="136">
        <f>SUM(G11:G302)</f>
        <v>3493854.6000000006</v>
      </c>
      <c r="H303" s="113">
        <f>SUM(H11:H302)</f>
        <v>3493854.599999999</v>
      </c>
      <c r="I303" s="186"/>
    </row>
    <row r="304" spans="2:9" ht="12.75">
      <c r="B304" s="9"/>
      <c r="C304" s="3"/>
      <c r="D304" s="3"/>
      <c r="E304" s="4"/>
      <c r="F304" s="96"/>
      <c r="G304" s="5"/>
      <c r="H304" s="72"/>
      <c r="I304" s="186"/>
    </row>
    <row r="305" spans="2:9" ht="12.75">
      <c r="B305" s="9"/>
      <c r="C305" s="3"/>
      <c r="D305" s="3"/>
      <c r="E305" s="4"/>
      <c r="F305" s="96"/>
      <c r="G305" s="5" t="s">
        <v>90</v>
      </c>
      <c r="I305" s="187"/>
    </row>
    <row r="306" spans="2:9" ht="12.75">
      <c r="B306" s="9"/>
      <c r="C306" s="3"/>
      <c r="D306" s="4"/>
      <c r="E306" s="5"/>
      <c r="F306" s="96"/>
      <c r="G306" s="5" t="s">
        <v>91</v>
      </c>
      <c r="I306" s="187"/>
    </row>
    <row r="307" spans="2:9" ht="12.75">
      <c r="B307" s="9"/>
      <c r="C307" s="3"/>
      <c r="D307" s="4"/>
      <c r="E307" s="5"/>
      <c r="F307" s="96"/>
      <c r="G307" s="3"/>
      <c r="I307" s="182"/>
    </row>
    <row r="308" spans="2:9" ht="12.75">
      <c r="B308" s="9"/>
      <c r="C308" s="3"/>
      <c r="D308" s="4"/>
      <c r="E308" s="96"/>
      <c r="F308" s="1"/>
      <c r="H308" s="188"/>
      <c r="I308" s="187"/>
    </row>
    <row r="309" spans="2:9" ht="12.75">
      <c r="B309" s="9"/>
      <c r="C309" s="3"/>
      <c r="D309" s="4"/>
      <c r="E309" s="5"/>
      <c r="F309" s="96"/>
      <c r="G309" s="3"/>
      <c r="H309" s="183"/>
      <c r="I309" s="187"/>
    </row>
    <row r="310" spans="1:8" ht="12.75">
      <c r="A310" s="4"/>
      <c r="B310" s="7"/>
      <c r="C310" s="8"/>
      <c r="D310" s="8" t="s">
        <v>107</v>
      </c>
      <c r="E310" s="8"/>
      <c r="F310" s="96"/>
      <c r="G310" s="5"/>
      <c r="H310" s="72"/>
    </row>
    <row r="311" spans="1:8" ht="12.75">
      <c r="A311" s="4"/>
      <c r="B311" s="7"/>
      <c r="C311" s="8"/>
      <c r="D311" s="8" t="s">
        <v>306</v>
      </c>
      <c r="E311" s="8"/>
      <c r="F311" s="96"/>
      <c r="G311" s="5"/>
      <c r="H311" s="72"/>
    </row>
    <row r="312" spans="1:8" ht="12.75">
      <c r="A312" s="3"/>
      <c r="B312" s="9"/>
      <c r="C312" s="3"/>
      <c r="D312" s="3"/>
      <c r="E312" s="4"/>
      <c r="F312" s="96"/>
      <c r="G312" s="5" t="s">
        <v>307</v>
      </c>
      <c r="H312" s="72"/>
    </row>
    <row r="313" spans="1:8" ht="12.75">
      <c r="A313" s="3"/>
      <c r="B313" s="2" t="s">
        <v>3</v>
      </c>
      <c r="C313" s="1"/>
      <c r="D313" s="4" t="s">
        <v>131</v>
      </c>
      <c r="E313" s="4"/>
      <c r="F313" s="96"/>
      <c r="G313" s="5"/>
      <c r="H313" s="72"/>
    </row>
    <row r="314" spans="1:8" ht="13.5" thickBot="1">
      <c r="A314" s="3"/>
      <c r="B314" s="9"/>
      <c r="C314" s="3"/>
      <c r="D314" s="3"/>
      <c r="E314" s="4"/>
      <c r="F314" s="96"/>
      <c r="G314" s="5"/>
      <c r="H314" s="72"/>
    </row>
    <row r="315" spans="1:8" ht="24" customHeight="1" thickBot="1">
      <c r="A315" s="10" t="s">
        <v>4</v>
      </c>
      <c r="B315" s="73" t="s">
        <v>93</v>
      </c>
      <c r="C315" s="10" t="s">
        <v>94</v>
      </c>
      <c r="D315" s="11" t="s">
        <v>6</v>
      </c>
      <c r="E315" s="12" t="s">
        <v>7</v>
      </c>
      <c r="F315" s="140" t="s">
        <v>8</v>
      </c>
      <c r="G315" s="14" t="s">
        <v>9</v>
      </c>
      <c r="H315" s="15" t="s">
        <v>10</v>
      </c>
    </row>
    <row r="316" spans="1:8" ht="12.75">
      <c r="A316" s="29"/>
      <c r="B316" s="22" t="s">
        <v>308</v>
      </c>
      <c r="C316" s="27" t="s">
        <v>106</v>
      </c>
      <c r="D316" s="17"/>
      <c r="E316" s="29"/>
      <c r="F316" s="25" t="s">
        <v>309</v>
      </c>
      <c r="G316" s="28">
        <v>13879.23</v>
      </c>
      <c r="H316" s="26">
        <f>G316+G317+G318</f>
        <v>13879.23</v>
      </c>
    </row>
    <row r="317" spans="1:8" ht="12.75">
      <c r="A317" s="53"/>
      <c r="B317" s="36"/>
      <c r="C317" s="33"/>
      <c r="D317" s="34"/>
      <c r="E317" s="35"/>
      <c r="F317" s="32"/>
      <c r="G317" s="28"/>
      <c r="H317" s="44"/>
    </row>
    <row r="318" spans="1:8" ht="13.5" thickBot="1">
      <c r="A318" s="64"/>
      <c r="B318" s="36"/>
      <c r="C318" s="33"/>
      <c r="D318" s="34"/>
      <c r="E318" s="35"/>
      <c r="F318" s="62"/>
      <c r="G318" s="83"/>
      <c r="H318" s="44"/>
    </row>
    <row r="319" spans="1:8" ht="13.5" thickBot="1">
      <c r="A319" s="75" t="s">
        <v>92</v>
      </c>
      <c r="B319" s="76"/>
      <c r="C319" s="77"/>
      <c r="D319" s="78"/>
      <c r="E319" s="141"/>
      <c r="F319" s="135"/>
      <c r="G319" s="142">
        <f>SUM(G316:G318)</f>
        <v>13879.23</v>
      </c>
      <c r="H319" s="81">
        <f>SUM(H316:H318)</f>
        <v>13879.23</v>
      </c>
    </row>
    <row r="320" spans="1:8" ht="12.75">
      <c r="A320" s="138"/>
      <c r="B320" s="96"/>
      <c r="C320" s="179"/>
      <c r="D320" s="180"/>
      <c r="E320" s="181"/>
      <c r="F320" s="96"/>
      <c r="G320" s="182"/>
      <c r="H320" s="175"/>
    </row>
    <row r="321" spans="1:8" ht="12.75">
      <c r="A321" s="4"/>
      <c r="B321" s="7"/>
      <c r="C321" s="8"/>
      <c r="D321" s="8" t="s">
        <v>107</v>
      </c>
      <c r="E321" s="8"/>
      <c r="F321" s="96"/>
      <c r="G321" s="5"/>
      <c r="H321" s="72"/>
    </row>
    <row r="322" spans="1:8" ht="12.75">
      <c r="A322" s="4"/>
      <c r="B322" s="7"/>
      <c r="C322" s="8"/>
      <c r="D322" s="8" t="s">
        <v>306</v>
      </c>
      <c r="E322" s="8"/>
      <c r="F322" s="96"/>
      <c r="G322" s="5"/>
      <c r="H322" s="72"/>
    </row>
    <row r="323" spans="1:8" ht="12.75">
      <c r="A323" s="3"/>
      <c r="B323" s="9"/>
      <c r="C323" s="3"/>
      <c r="D323" s="3"/>
      <c r="E323" s="4"/>
      <c r="F323" s="96"/>
      <c r="G323" s="5" t="s">
        <v>307</v>
      </c>
      <c r="H323" s="72"/>
    </row>
    <row r="324" spans="1:8" ht="13.5" thickBot="1">
      <c r="A324" s="3"/>
      <c r="B324" s="2" t="s">
        <v>3</v>
      </c>
      <c r="C324" s="1"/>
      <c r="D324" s="4" t="s">
        <v>124</v>
      </c>
      <c r="E324" s="4"/>
      <c r="F324" s="96"/>
      <c r="G324" s="5"/>
      <c r="H324" s="72"/>
    </row>
    <row r="325" spans="1:8" ht="26.25" customHeight="1" thickBot="1">
      <c r="A325" s="10" t="s">
        <v>4</v>
      </c>
      <c r="B325" s="73" t="s">
        <v>93</v>
      </c>
      <c r="C325" s="10" t="s">
        <v>94</v>
      </c>
      <c r="D325" s="11" t="s">
        <v>6</v>
      </c>
      <c r="E325" s="12" t="s">
        <v>7</v>
      </c>
      <c r="F325" s="140" t="s">
        <v>8</v>
      </c>
      <c r="G325" s="14" t="s">
        <v>9</v>
      </c>
      <c r="H325" s="15" t="s">
        <v>10</v>
      </c>
    </row>
    <row r="326" spans="1:8" ht="12.75">
      <c r="A326" s="29"/>
      <c r="B326" s="22" t="s">
        <v>310</v>
      </c>
      <c r="C326" s="27" t="s">
        <v>106</v>
      </c>
      <c r="D326" s="17"/>
      <c r="E326" s="29"/>
      <c r="F326" s="32" t="s">
        <v>201</v>
      </c>
      <c r="G326" s="28">
        <v>65000</v>
      </c>
      <c r="H326" s="26">
        <f>G326</f>
        <v>65000</v>
      </c>
    </row>
    <row r="327" spans="1:8" ht="12.75">
      <c r="A327" s="53"/>
      <c r="B327" s="36"/>
      <c r="C327" s="33"/>
      <c r="D327" s="34"/>
      <c r="E327" s="35"/>
      <c r="F327" s="32"/>
      <c r="G327" s="28"/>
      <c r="H327" s="44"/>
    </row>
    <row r="328" spans="1:8" ht="12.75">
      <c r="A328" s="64"/>
      <c r="B328" s="36"/>
      <c r="C328" s="33"/>
      <c r="D328" s="34"/>
      <c r="E328" s="35"/>
      <c r="F328" s="62"/>
      <c r="G328" s="83"/>
      <c r="H328" s="44"/>
    </row>
    <row r="329" spans="1:8" ht="12.75">
      <c r="A329" s="64"/>
      <c r="B329" s="36" t="s">
        <v>311</v>
      </c>
      <c r="C329" s="74" t="s">
        <v>109</v>
      </c>
      <c r="D329" s="17"/>
      <c r="E329" s="29"/>
      <c r="F329" s="32" t="s">
        <v>201</v>
      </c>
      <c r="G329" s="83">
        <v>26089.7</v>
      </c>
      <c r="H329" s="44">
        <f>G329</f>
        <v>26089.7</v>
      </c>
    </row>
    <row r="330" spans="1:8" ht="12.75">
      <c r="A330" s="64"/>
      <c r="B330" s="36"/>
      <c r="C330" s="41" t="s">
        <v>56</v>
      </c>
      <c r="D330" s="17"/>
      <c r="E330" s="24"/>
      <c r="F330" s="62"/>
      <c r="G330" s="83"/>
      <c r="H330" s="44"/>
    </row>
    <row r="331" spans="1:8" ht="13.5" thickBot="1">
      <c r="A331" s="64"/>
      <c r="B331" s="36"/>
      <c r="C331" s="33"/>
      <c r="D331" s="34"/>
      <c r="E331" s="35"/>
      <c r="F331" s="62"/>
      <c r="G331" s="83"/>
      <c r="H331" s="44"/>
    </row>
    <row r="332" spans="1:8" ht="13.5" thickBot="1">
      <c r="A332" s="75" t="s">
        <v>92</v>
      </c>
      <c r="B332" s="76"/>
      <c r="C332" s="77"/>
      <c r="D332" s="78"/>
      <c r="E332" s="141"/>
      <c r="F332" s="135"/>
      <c r="G332" s="142">
        <f>SUM(G326:G331)</f>
        <v>91089.7</v>
      </c>
      <c r="H332" s="81">
        <f>SUM(H326:H331)</f>
        <v>91089.7</v>
      </c>
    </row>
    <row r="333" spans="1:8" ht="12.75">
      <c r="A333" s="138"/>
      <c r="B333" s="96"/>
      <c r="C333" s="179"/>
      <c r="D333" s="180"/>
      <c r="E333" s="181"/>
      <c r="F333" s="96"/>
      <c r="G333" s="182"/>
      <c r="H333" s="175"/>
    </row>
    <row r="334" spans="1:8" ht="12.75">
      <c r="A334" s="4"/>
      <c r="B334" s="7"/>
      <c r="C334" s="8"/>
      <c r="D334" s="8" t="s">
        <v>107</v>
      </c>
      <c r="E334" s="8"/>
      <c r="F334" s="1"/>
      <c r="G334" s="5"/>
      <c r="H334" s="72"/>
    </row>
    <row r="335" spans="1:8" ht="12.75">
      <c r="A335" s="4"/>
      <c r="B335" s="7"/>
      <c r="C335" s="8"/>
      <c r="D335" s="8" t="s">
        <v>306</v>
      </c>
      <c r="E335" s="8"/>
      <c r="F335" s="96"/>
      <c r="G335" s="5"/>
      <c r="H335" s="72"/>
    </row>
    <row r="336" spans="1:8" ht="12.75">
      <c r="A336" s="3"/>
      <c r="B336" s="9"/>
      <c r="C336" s="3"/>
      <c r="D336" s="3"/>
      <c r="E336" s="4"/>
      <c r="F336" s="96"/>
      <c r="G336" s="5" t="s">
        <v>307</v>
      </c>
      <c r="H336" s="72"/>
    </row>
    <row r="337" spans="1:8" ht="12.75">
      <c r="A337" s="3"/>
      <c r="B337" s="2" t="s">
        <v>3</v>
      </c>
      <c r="C337" s="1"/>
      <c r="D337" s="4" t="s">
        <v>110</v>
      </c>
      <c r="E337" s="4"/>
      <c r="F337" s="5"/>
      <c r="G337" s="5"/>
      <c r="H337" s="72"/>
    </row>
    <row r="338" spans="1:8" ht="13.5" thickBot="1">
      <c r="A338" s="3"/>
      <c r="B338" s="9"/>
      <c r="C338" s="3"/>
      <c r="D338" s="3"/>
      <c r="E338" s="4"/>
      <c r="F338" s="5"/>
      <c r="G338" s="5"/>
      <c r="H338" s="72"/>
    </row>
    <row r="339" spans="1:8" ht="18.75" customHeight="1" thickBot="1">
      <c r="A339" s="10" t="s">
        <v>4</v>
      </c>
      <c r="B339" s="73" t="s">
        <v>93</v>
      </c>
      <c r="C339" s="10" t="s">
        <v>94</v>
      </c>
      <c r="D339" s="11" t="s">
        <v>6</v>
      </c>
      <c r="E339" s="12" t="s">
        <v>7</v>
      </c>
      <c r="F339" s="13" t="s">
        <v>8</v>
      </c>
      <c r="G339" s="14" t="s">
        <v>9</v>
      </c>
      <c r="H339" s="15" t="s">
        <v>10</v>
      </c>
    </row>
    <row r="340" spans="1:8" ht="12.75">
      <c r="A340" s="64"/>
      <c r="B340" s="36" t="s">
        <v>312</v>
      </c>
      <c r="C340" s="74" t="s">
        <v>111</v>
      </c>
      <c r="D340" s="17"/>
      <c r="E340" s="29"/>
      <c r="F340" s="28" t="s">
        <v>215</v>
      </c>
      <c r="G340" s="19">
        <v>60000</v>
      </c>
      <c r="H340" s="134">
        <f>G340+G341+G342</f>
        <v>60000</v>
      </c>
    </row>
    <row r="341" spans="1:8" ht="12.75">
      <c r="A341" s="64"/>
      <c r="B341" s="36"/>
      <c r="C341" s="41" t="s">
        <v>112</v>
      </c>
      <c r="D341" s="17"/>
      <c r="E341" s="24"/>
      <c r="F341" s="54"/>
      <c r="G341" s="54"/>
      <c r="H341" s="44"/>
    </row>
    <row r="342" spans="1:8" ht="13.5" thickBot="1">
      <c r="A342" s="64"/>
      <c r="B342" s="36"/>
      <c r="C342" s="33"/>
      <c r="D342" s="34"/>
      <c r="E342" s="35"/>
      <c r="F342" s="54"/>
      <c r="G342" s="54"/>
      <c r="H342" s="44"/>
    </row>
    <row r="343" spans="1:8" ht="13.5" thickBot="1">
      <c r="A343" s="75"/>
      <c r="B343" s="76"/>
      <c r="C343" s="77"/>
      <c r="D343" s="78"/>
      <c r="E343" s="79"/>
      <c r="F343" s="80"/>
      <c r="G343" s="80">
        <f>SUM(G340:G342)</f>
        <v>60000</v>
      </c>
      <c r="H343" s="81">
        <f>SUM(H340:H342)</f>
        <v>60000</v>
      </c>
    </row>
    <row r="344" spans="1:8" ht="27.75" customHeight="1">
      <c r="A344" s="138"/>
      <c r="B344" s="96"/>
      <c r="C344" s="179"/>
      <c r="D344" s="180"/>
      <c r="E344" s="181"/>
      <c r="F344" s="182"/>
      <c r="G344" s="182"/>
      <c r="H344" s="175"/>
    </row>
    <row r="345" spans="1:8" ht="12.75">
      <c r="A345" s="138"/>
      <c r="B345" s="96"/>
      <c r="C345" s="8"/>
      <c r="D345" s="8" t="s">
        <v>107</v>
      </c>
      <c r="E345" s="8"/>
      <c r="F345" s="182"/>
      <c r="G345" s="182"/>
      <c r="H345" s="175"/>
    </row>
    <row r="346" spans="1:8" ht="12.75">
      <c r="A346" s="138"/>
      <c r="B346" s="96"/>
      <c r="C346" s="8"/>
      <c r="D346" s="8" t="s">
        <v>306</v>
      </c>
      <c r="E346" s="8"/>
      <c r="F346" s="96"/>
      <c r="G346" s="5"/>
      <c r="H346" s="175"/>
    </row>
    <row r="347" spans="1:8" ht="12.75">
      <c r="A347" s="138"/>
      <c r="B347" s="96"/>
      <c r="C347" s="179"/>
      <c r="D347" s="3"/>
      <c r="E347" s="4"/>
      <c r="F347" s="96"/>
      <c r="G347" s="5" t="s">
        <v>307</v>
      </c>
      <c r="H347" s="175"/>
    </row>
    <row r="348" spans="1:8" ht="12.75">
      <c r="A348" s="3"/>
      <c r="B348" s="9"/>
      <c r="C348" s="3"/>
      <c r="D348" s="3"/>
      <c r="E348" s="4"/>
      <c r="F348" s="96"/>
      <c r="G348" s="5"/>
      <c r="H348" s="72"/>
    </row>
    <row r="349" spans="1:8" ht="13.5" thickBot="1">
      <c r="A349" s="3"/>
      <c r="B349" s="2" t="s">
        <v>3</v>
      </c>
      <c r="C349" s="1"/>
      <c r="D349" s="4" t="s">
        <v>132</v>
      </c>
      <c r="E349" s="4"/>
      <c r="F349" s="96"/>
      <c r="G349" s="5"/>
      <c r="H349" s="72"/>
    </row>
    <row r="350" spans="1:8" ht="24" customHeight="1" thickBot="1">
      <c r="A350" s="10" t="s">
        <v>4</v>
      </c>
      <c r="B350" s="73" t="s">
        <v>93</v>
      </c>
      <c r="C350" s="10" t="s">
        <v>94</v>
      </c>
      <c r="D350" s="11" t="s">
        <v>6</v>
      </c>
      <c r="E350" s="12" t="s">
        <v>7</v>
      </c>
      <c r="F350" s="140" t="s">
        <v>8</v>
      </c>
      <c r="G350" s="14" t="s">
        <v>9</v>
      </c>
      <c r="H350" s="15" t="s">
        <v>10</v>
      </c>
    </row>
    <row r="351" spans="1:8" ht="12.75">
      <c r="A351" s="64"/>
      <c r="B351" s="22" t="s">
        <v>313</v>
      </c>
      <c r="C351" s="27" t="s">
        <v>106</v>
      </c>
      <c r="D351" s="17"/>
      <c r="E351" s="29"/>
      <c r="F351" s="32" t="s">
        <v>190</v>
      </c>
      <c r="G351" s="83">
        <v>13278.86</v>
      </c>
      <c r="H351" s="20">
        <f>G351+G352+G353</f>
        <v>23776.47</v>
      </c>
    </row>
    <row r="352" spans="1:8" ht="12.75">
      <c r="A352" s="64"/>
      <c r="B352" s="36"/>
      <c r="C352" s="33"/>
      <c r="D352" s="34"/>
      <c r="E352" s="35"/>
      <c r="F352" s="32" t="s">
        <v>314</v>
      </c>
      <c r="G352" s="83">
        <v>10497.61</v>
      </c>
      <c r="H352" s="44"/>
    </row>
    <row r="353" spans="1:8" ht="13.5" thickBot="1">
      <c r="A353" s="64"/>
      <c r="B353" s="36"/>
      <c r="C353" s="33"/>
      <c r="D353" s="34"/>
      <c r="E353" s="35"/>
      <c r="F353" s="62"/>
      <c r="G353" s="54"/>
      <c r="H353" s="44"/>
    </row>
    <row r="354" spans="1:8" ht="13.5" thickBot="1">
      <c r="A354" s="75"/>
      <c r="B354" s="76"/>
      <c r="C354" s="77"/>
      <c r="D354" s="78"/>
      <c r="E354" s="141"/>
      <c r="F354" s="135"/>
      <c r="G354" s="142">
        <f>SUM(G351:G353)</f>
        <v>23776.47</v>
      </c>
      <c r="H354" s="81">
        <f>SUM(H351:H353)</f>
        <v>23776.47</v>
      </c>
    </row>
    <row r="355" spans="1:8" ht="12.75">
      <c r="A355" s="138"/>
      <c r="B355" s="96"/>
      <c r="C355" s="179"/>
      <c r="D355" s="180"/>
      <c r="E355" s="181"/>
      <c r="F355" s="96"/>
      <c r="G355" s="182"/>
      <c r="H355" s="175"/>
    </row>
    <row r="356" spans="2:8" ht="12.75">
      <c r="B356" s="9"/>
      <c r="C356" s="3"/>
      <c r="D356" s="3"/>
      <c r="E356" s="82"/>
      <c r="F356" s="96"/>
      <c r="G356" s="30"/>
      <c r="H356" s="72"/>
    </row>
    <row r="357" spans="2:8" ht="12.75">
      <c r="B357" s="9"/>
      <c r="C357" s="3"/>
      <c r="D357" s="3"/>
      <c r="E357" s="5"/>
      <c r="F357" s="96"/>
      <c r="G357" s="30" t="s">
        <v>315</v>
      </c>
      <c r="H357" s="82">
        <f>H354+H343+H332+H319</f>
        <v>188745.4</v>
      </c>
    </row>
    <row r="358" spans="2:8" ht="12.75">
      <c r="B358" s="9"/>
      <c r="C358" s="3"/>
      <c r="D358" s="3"/>
      <c r="E358" s="5"/>
      <c r="F358" s="96"/>
      <c r="G358" s="30" t="s">
        <v>316</v>
      </c>
      <c r="H358" s="82">
        <f>H357+H303</f>
        <v>3682599.999999999</v>
      </c>
    </row>
    <row r="359" spans="2:8" ht="12.75">
      <c r="B359" s="9"/>
      <c r="C359" s="3"/>
      <c r="D359" s="4"/>
      <c r="E359" s="3"/>
      <c r="F359" s="96"/>
      <c r="G359" s="3"/>
      <c r="H359" s="84"/>
    </row>
    <row r="360" spans="2:8" ht="12.75">
      <c r="B360" s="3"/>
      <c r="C360" s="3"/>
      <c r="D360" s="5" t="s">
        <v>90</v>
      </c>
      <c r="E360" s="3"/>
      <c r="F360" s="96"/>
      <c r="G360" s="3"/>
      <c r="H360" s="30"/>
    </row>
    <row r="361" spans="2:8" ht="12.75">
      <c r="B361" s="3"/>
      <c r="C361" s="3"/>
      <c r="D361" s="5" t="s">
        <v>91</v>
      </c>
      <c r="E361" s="3"/>
      <c r="F361" s="96"/>
      <c r="G361" s="3"/>
      <c r="H361" s="175"/>
    </row>
    <row r="362" spans="2:8" ht="12.75">
      <c r="B362" s="3"/>
      <c r="C362" s="3"/>
      <c r="E362" s="3"/>
      <c r="F362" s="96"/>
      <c r="G362" s="3"/>
      <c r="H362" s="30"/>
    </row>
    <row r="363" spans="2:8" ht="12.75">
      <c r="B363" s="3"/>
      <c r="C363" s="4"/>
      <c r="D363" s="82"/>
      <c r="E363" s="3"/>
      <c r="F363" s="96"/>
      <c r="G363" s="3"/>
      <c r="H363" s="84"/>
    </row>
    <row r="364" spans="2:8" ht="12.75">
      <c r="B364" s="3"/>
      <c r="C364" s="4"/>
      <c r="D364" s="3"/>
      <c r="E364" s="3"/>
      <c r="F364" s="96"/>
      <c r="G364" s="3"/>
      <c r="H364" s="30"/>
    </row>
    <row r="365" spans="2:8" ht="12.75">
      <c r="B365" s="3"/>
      <c r="D365" s="3"/>
      <c r="E365" s="3"/>
      <c r="F365" s="96"/>
      <c r="G365" s="3"/>
      <c r="H365" s="30"/>
    </row>
    <row r="366" spans="2:8" ht="12.75">
      <c r="B366" s="9"/>
      <c r="C366" s="3"/>
      <c r="D366" s="3"/>
      <c r="E366" s="3"/>
      <c r="F366" s="96"/>
      <c r="G366" s="3"/>
      <c r="H366" s="30"/>
    </row>
    <row r="367" spans="2:8" ht="12.75">
      <c r="B367" s="9"/>
      <c r="C367" s="3"/>
      <c r="D367" s="3"/>
      <c r="E367" s="3"/>
      <c r="F367" s="96"/>
      <c r="G367" s="3"/>
      <c r="H367" s="30"/>
    </row>
    <row r="368" spans="2:8" ht="12.75">
      <c r="B368" s="9"/>
      <c r="C368" s="3"/>
      <c r="D368" s="3"/>
      <c r="E368" s="3"/>
      <c r="F368" s="96"/>
      <c r="G368" s="3"/>
      <c r="H368" s="30"/>
    </row>
    <row r="369" spans="2:8" ht="12.75">
      <c r="B369" s="9"/>
      <c r="C369" s="3"/>
      <c r="D369" s="3"/>
      <c r="E369" s="3"/>
      <c r="F369" s="96"/>
      <c r="G369" s="3"/>
      <c r="H369" s="84"/>
    </row>
    <row r="370" spans="2:8" ht="12.75">
      <c r="B370" s="9"/>
      <c r="C370" s="3"/>
      <c r="D370" s="3"/>
      <c r="E370" s="3"/>
      <c r="F370" s="96"/>
      <c r="G370" s="3"/>
      <c r="H370" s="84"/>
    </row>
    <row r="371" spans="2:8" ht="12.75">
      <c r="B371" s="9"/>
      <c r="C371" s="3"/>
      <c r="D371" s="3"/>
      <c r="E371" s="3"/>
      <c r="F371" s="96"/>
      <c r="G371" s="3"/>
      <c r="H371" s="84"/>
    </row>
    <row r="372" spans="2:8" ht="12.75">
      <c r="B372" s="9"/>
      <c r="C372" s="3"/>
      <c r="D372" s="3"/>
      <c r="E372" s="3"/>
      <c r="F372" s="96"/>
      <c r="G372" s="3"/>
      <c r="H372" s="3"/>
    </row>
    <row r="373" spans="2:8" ht="12.75">
      <c r="B373" s="9"/>
      <c r="C373" s="3"/>
      <c r="D373" s="3"/>
      <c r="E373" s="3"/>
      <c r="F373" s="96"/>
      <c r="G373" s="3"/>
      <c r="H373" s="30"/>
    </row>
    <row r="374" spans="2:8" ht="12.75">
      <c r="B374" s="9"/>
      <c r="C374" s="3"/>
      <c r="D374" s="3"/>
      <c r="E374" s="5"/>
      <c r="F374" s="96"/>
      <c r="G374" s="3"/>
      <c r="H374" s="184"/>
    </row>
    <row r="375" spans="7:8" ht="12.75">
      <c r="G375" s="185"/>
      <c r="H375" s="185"/>
    </row>
    <row r="376" ht="12.75">
      <c r="H376" s="185"/>
    </row>
    <row r="378" ht="12.75">
      <c r="G378" s="185"/>
    </row>
    <row r="379" ht="12.75">
      <c r="G379" s="18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5"/>
  <sheetViews>
    <sheetView workbookViewId="0" topLeftCell="A1">
      <selection activeCell="D4" sqref="D4:F4"/>
    </sheetView>
  </sheetViews>
  <sheetFormatPr defaultColWidth="9.140625" defaultRowHeight="12.75"/>
  <cols>
    <col min="1" max="1" width="2.8515625" style="3" customWidth="1"/>
    <col min="2" max="2" width="7.28125" style="9" customWidth="1"/>
    <col min="3" max="3" width="25.57421875" style="3" customWidth="1"/>
    <col min="4" max="4" width="13.421875" style="3" customWidth="1"/>
    <col min="5" max="5" width="15.00390625" style="3" customWidth="1"/>
    <col min="6" max="6" width="20.140625" style="3" customWidth="1"/>
    <col min="7" max="7" width="14.28125" style="3" customWidth="1"/>
    <col min="8" max="8" width="14.8515625" style="3" customWidth="1"/>
    <col min="9" max="9" width="13.421875" style="3" customWidth="1"/>
    <col min="10" max="10" width="10.28125" style="3" customWidth="1"/>
    <col min="11" max="11" width="13.7109375" style="3" customWidth="1"/>
    <col min="12" max="16384" width="9.140625" style="3" customWidth="1"/>
  </cols>
  <sheetData>
    <row r="1" spans="1:8" ht="12.75">
      <c r="A1" s="1" t="s">
        <v>2</v>
      </c>
      <c r="B1" s="2"/>
      <c r="C1" s="1"/>
      <c r="E1" s="4"/>
      <c r="F1" s="5"/>
      <c r="G1" s="5"/>
      <c r="H1" s="6"/>
    </row>
    <row r="2" spans="1:8" ht="12.75">
      <c r="A2" s="1" t="s">
        <v>1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2.75">
      <c r="A4" s="4"/>
      <c r="B4" s="7"/>
      <c r="D4" s="4"/>
      <c r="E4" s="4" t="s">
        <v>534</v>
      </c>
      <c r="F4" s="4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189"/>
      <c r="D6" s="97" t="s">
        <v>533</v>
      </c>
      <c r="G6" s="5"/>
      <c r="H6" s="6"/>
    </row>
    <row r="7" spans="1:8" ht="12.75">
      <c r="A7" s="4"/>
      <c r="B7" s="7"/>
      <c r="C7" s="8"/>
      <c r="E7" s="116" t="s">
        <v>317</v>
      </c>
      <c r="G7" s="5"/>
      <c r="H7" s="6"/>
    </row>
    <row r="8" spans="2:8" ht="12.75">
      <c r="B8" s="2" t="s">
        <v>3</v>
      </c>
      <c r="C8" s="1"/>
      <c r="E8" s="4"/>
      <c r="F8" s="5"/>
      <c r="G8" s="5" t="s">
        <v>318</v>
      </c>
      <c r="H8" s="6"/>
    </row>
    <row r="9" spans="5:8" ht="13.5" thickBot="1">
      <c r="E9" s="4"/>
      <c r="F9" s="5"/>
      <c r="G9" s="5"/>
      <c r="H9" s="6"/>
    </row>
    <row r="10" spans="1:8" ht="31.5" customHeight="1" thickBot="1">
      <c r="A10" s="10" t="s">
        <v>4</v>
      </c>
      <c r="B10" s="73" t="s">
        <v>108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98"/>
      <c r="B11" s="99">
        <v>1956</v>
      </c>
      <c r="C11" s="16" t="s">
        <v>11</v>
      </c>
      <c r="D11" s="17"/>
      <c r="E11" s="18"/>
      <c r="F11" s="19" t="s">
        <v>319</v>
      </c>
      <c r="G11" s="88">
        <v>574.48</v>
      </c>
      <c r="H11" s="20">
        <f>G11+G12+G13+G14+G15</f>
        <v>3414.3799999999997</v>
      </c>
    </row>
    <row r="12" spans="1:8" ht="12.75">
      <c r="A12" s="29"/>
      <c r="B12" s="22"/>
      <c r="C12" s="23" t="s">
        <v>12</v>
      </c>
      <c r="D12" s="17"/>
      <c r="E12" s="24"/>
      <c r="F12" s="25" t="s">
        <v>320</v>
      </c>
      <c r="G12" s="28">
        <v>1649.73</v>
      </c>
      <c r="H12" s="26"/>
    </row>
    <row r="13" spans="1:8" ht="12.75">
      <c r="A13" s="29"/>
      <c r="B13" s="22"/>
      <c r="C13" s="23"/>
      <c r="D13" s="17"/>
      <c r="E13" s="24"/>
      <c r="F13" s="25" t="s">
        <v>321</v>
      </c>
      <c r="G13" s="28">
        <v>732.02</v>
      </c>
      <c r="H13" s="26"/>
    </row>
    <row r="14" spans="1:8" ht="12.75">
      <c r="A14" s="29"/>
      <c r="B14" s="22"/>
      <c r="C14" s="23"/>
      <c r="D14" s="17"/>
      <c r="E14" s="24"/>
      <c r="F14" s="25" t="s">
        <v>322</v>
      </c>
      <c r="G14" s="28">
        <v>446.72</v>
      </c>
      <c r="H14" s="26"/>
    </row>
    <row r="15" spans="1:8" ht="12.75">
      <c r="A15" s="29"/>
      <c r="B15" s="22"/>
      <c r="C15" s="23"/>
      <c r="D15" s="17"/>
      <c r="E15" s="24"/>
      <c r="F15" s="25" t="s">
        <v>323</v>
      </c>
      <c r="G15" s="28">
        <v>11.43</v>
      </c>
      <c r="H15" s="26"/>
    </row>
    <row r="16" spans="1:8" ht="12.75">
      <c r="A16" s="29"/>
      <c r="B16" s="22"/>
      <c r="C16" s="23"/>
      <c r="D16" s="17"/>
      <c r="E16" s="24"/>
      <c r="F16" s="25"/>
      <c r="G16" s="28"/>
      <c r="H16" s="26"/>
    </row>
    <row r="17" spans="1:8" ht="12.75">
      <c r="A17" s="29"/>
      <c r="B17" s="22">
        <v>1959</v>
      </c>
      <c r="C17" s="27" t="s">
        <v>16</v>
      </c>
      <c r="D17" s="17"/>
      <c r="E17" s="24"/>
      <c r="F17" s="25"/>
      <c r="G17" s="28"/>
      <c r="H17" s="26">
        <f>G17+G18</f>
        <v>0</v>
      </c>
    </row>
    <row r="18" spans="1:8" ht="12.75">
      <c r="A18" s="29"/>
      <c r="B18" s="22"/>
      <c r="C18" s="23" t="s">
        <v>18</v>
      </c>
      <c r="D18" s="17"/>
      <c r="E18" s="24"/>
      <c r="F18" s="25"/>
      <c r="G18" s="28"/>
      <c r="H18" s="26"/>
    </row>
    <row r="19" spans="1:8" ht="12.75">
      <c r="A19" s="29"/>
      <c r="B19" s="22"/>
      <c r="C19" s="23"/>
      <c r="D19" s="17"/>
      <c r="E19" s="24"/>
      <c r="F19" s="25"/>
      <c r="G19" s="28"/>
      <c r="H19" s="26"/>
    </row>
    <row r="20" spans="1:8" ht="12.75">
      <c r="A20" s="29"/>
      <c r="B20" s="22">
        <v>1960</v>
      </c>
      <c r="C20" s="27" t="s">
        <v>19</v>
      </c>
      <c r="D20" s="17"/>
      <c r="E20" s="24"/>
      <c r="F20" s="25" t="s">
        <v>324</v>
      </c>
      <c r="G20" s="28">
        <v>1108.45</v>
      </c>
      <c r="H20" s="26">
        <f>G20+G21</f>
        <v>1346.01</v>
      </c>
    </row>
    <row r="21" spans="1:8" ht="12.75">
      <c r="A21" s="29"/>
      <c r="B21" s="22"/>
      <c r="C21" s="23" t="s">
        <v>20</v>
      </c>
      <c r="D21" s="17"/>
      <c r="E21" s="24"/>
      <c r="F21" s="25" t="s">
        <v>325</v>
      </c>
      <c r="G21" s="28">
        <v>237.56</v>
      </c>
      <c r="H21" s="26"/>
    </row>
    <row r="22" spans="1:8" ht="12.75">
      <c r="A22" s="29"/>
      <c r="B22" s="22"/>
      <c r="C22" s="23"/>
      <c r="D22" s="17"/>
      <c r="E22" s="24"/>
      <c r="F22" s="25"/>
      <c r="G22" s="28"/>
      <c r="H22" s="26"/>
    </row>
    <row r="23" spans="1:8" ht="12.75">
      <c r="A23" s="29"/>
      <c r="B23" s="22">
        <v>1961</v>
      </c>
      <c r="C23" s="27" t="s">
        <v>21</v>
      </c>
      <c r="D23" s="17"/>
      <c r="E23" s="24"/>
      <c r="F23" s="25" t="s">
        <v>326</v>
      </c>
      <c r="G23" s="28">
        <v>1302.12</v>
      </c>
      <c r="H23" s="26">
        <f>G23+G24+G25</f>
        <v>2302.79</v>
      </c>
    </row>
    <row r="24" spans="1:8" ht="12.75">
      <c r="A24" s="29"/>
      <c r="B24" s="22"/>
      <c r="C24" s="23" t="s">
        <v>22</v>
      </c>
      <c r="D24" s="17"/>
      <c r="E24" s="24"/>
      <c r="F24" s="25" t="s">
        <v>327</v>
      </c>
      <c r="G24" s="28">
        <v>692.82</v>
      </c>
      <c r="H24" s="26"/>
    </row>
    <row r="25" spans="1:8" ht="12.75">
      <c r="A25" s="29"/>
      <c r="B25" s="22"/>
      <c r="C25" s="23"/>
      <c r="D25" s="17"/>
      <c r="E25" s="24"/>
      <c r="F25" s="25" t="s">
        <v>321</v>
      </c>
      <c r="G25" s="28">
        <v>307.85</v>
      </c>
      <c r="H25" s="26"/>
    </row>
    <row r="26" spans="1:8" ht="15" customHeight="1">
      <c r="A26" s="29"/>
      <c r="B26" s="22"/>
      <c r="C26" s="23"/>
      <c r="D26" s="17"/>
      <c r="E26" s="24"/>
      <c r="F26" s="25"/>
      <c r="G26" s="28"/>
      <c r="H26" s="26"/>
    </row>
    <row r="27" spans="1:8" ht="12.75">
      <c r="A27" s="29"/>
      <c r="B27" s="22">
        <v>1962</v>
      </c>
      <c r="C27" s="27" t="s">
        <v>23</v>
      </c>
      <c r="D27" s="17"/>
      <c r="E27" s="24"/>
      <c r="F27" s="25" t="s">
        <v>328</v>
      </c>
      <c r="G27" s="28">
        <v>3149.95</v>
      </c>
      <c r="H27" s="26">
        <f>G27+G28+G29</f>
        <v>3149.95</v>
      </c>
    </row>
    <row r="28" spans="1:8" ht="12.75">
      <c r="A28" s="29"/>
      <c r="B28" s="22"/>
      <c r="C28" s="23" t="s">
        <v>24</v>
      </c>
      <c r="D28" s="17"/>
      <c r="E28" s="24"/>
      <c r="F28" s="25"/>
      <c r="G28" s="28"/>
      <c r="H28" s="26"/>
    </row>
    <row r="29" spans="1:8" ht="12.75">
      <c r="A29" s="29"/>
      <c r="B29" s="22"/>
      <c r="C29" s="23"/>
      <c r="D29" s="17"/>
      <c r="E29" s="24"/>
      <c r="F29" s="25"/>
      <c r="G29" s="28"/>
      <c r="H29" s="26"/>
    </row>
    <row r="30" spans="1:8" ht="12.75">
      <c r="A30" s="29"/>
      <c r="B30" s="22">
        <v>1963</v>
      </c>
      <c r="C30" s="27" t="s">
        <v>25</v>
      </c>
      <c r="D30" s="17"/>
      <c r="E30" s="24"/>
      <c r="F30" s="25" t="s">
        <v>329</v>
      </c>
      <c r="G30" s="28">
        <v>7478.48</v>
      </c>
      <c r="H30" s="26">
        <f>G30+G31+G32+G33</f>
        <v>10369.31</v>
      </c>
    </row>
    <row r="31" spans="1:8" ht="12.75">
      <c r="A31" s="29"/>
      <c r="B31" s="22"/>
      <c r="C31" s="23" t="s">
        <v>14</v>
      </c>
      <c r="D31" s="17"/>
      <c r="E31" s="24"/>
      <c r="F31" s="31" t="s">
        <v>330</v>
      </c>
      <c r="G31" s="28">
        <v>897.85</v>
      </c>
      <c r="H31" s="26"/>
    </row>
    <row r="32" spans="1:8" ht="12.75">
      <c r="A32" s="29"/>
      <c r="B32" s="22"/>
      <c r="C32" s="23"/>
      <c r="D32" s="17"/>
      <c r="E32" s="24"/>
      <c r="F32" s="25" t="s">
        <v>331</v>
      </c>
      <c r="G32" s="28">
        <v>1621.43</v>
      </c>
      <c r="H32" s="26"/>
    </row>
    <row r="33" spans="1:8" ht="11.25" customHeight="1">
      <c r="A33" s="29"/>
      <c r="B33" s="22"/>
      <c r="C33" s="23"/>
      <c r="D33" s="17"/>
      <c r="E33" s="24"/>
      <c r="F33" s="25" t="s">
        <v>332</v>
      </c>
      <c r="G33" s="28">
        <v>371.55</v>
      </c>
      <c r="H33" s="26"/>
    </row>
    <row r="34" spans="1:8" ht="11.25" customHeight="1">
      <c r="A34" s="29"/>
      <c r="B34" s="22"/>
      <c r="C34" s="23"/>
      <c r="D34" s="17"/>
      <c r="E34" s="24"/>
      <c r="F34" s="25"/>
      <c r="G34" s="28"/>
      <c r="H34" s="26"/>
    </row>
    <row r="35" spans="1:8" ht="12.75">
      <c r="A35" s="29"/>
      <c r="B35" s="22">
        <v>1964</v>
      </c>
      <c r="C35" s="27" t="s">
        <v>26</v>
      </c>
      <c r="D35" s="17"/>
      <c r="E35" s="24"/>
      <c r="F35" s="25" t="s">
        <v>333</v>
      </c>
      <c r="G35" s="28">
        <v>112.35</v>
      </c>
      <c r="H35" s="26">
        <f>G35+G36+G37</f>
        <v>5192.18</v>
      </c>
    </row>
    <row r="36" spans="1:8" ht="12.75">
      <c r="A36" s="29"/>
      <c r="B36" s="22"/>
      <c r="C36" s="23" t="s">
        <v>17</v>
      </c>
      <c r="D36" s="17"/>
      <c r="E36" s="24"/>
      <c r="F36" s="25" t="s">
        <v>334</v>
      </c>
      <c r="G36" s="28">
        <v>5079.83</v>
      </c>
      <c r="H36" s="26"/>
    </row>
    <row r="37" spans="1:8" ht="12.75">
      <c r="A37" s="29"/>
      <c r="B37" s="22"/>
      <c r="C37" s="23"/>
      <c r="D37" s="17"/>
      <c r="E37" s="24"/>
      <c r="F37" s="25"/>
      <c r="G37" s="28"/>
      <c r="H37" s="26"/>
    </row>
    <row r="38" spans="1:8" ht="12.75">
      <c r="A38" s="29"/>
      <c r="B38" s="22">
        <v>1965</v>
      </c>
      <c r="C38" s="27" t="s">
        <v>27</v>
      </c>
      <c r="D38" s="17"/>
      <c r="E38" s="24"/>
      <c r="F38" s="29" t="s">
        <v>335</v>
      </c>
      <c r="G38" s="25">
        <v>680.93</v>
      </c>
      <c r="H38" s="26">
        <f>G38+G39</f>
        <v>680.93</v>
      </c>
    </row>
    <row r="39" spans="1:8" ht="12.75">
      <c r="A39" s="29"/>
      <c r="B39" s="22"/>
      <c r="C39" s="23" t="s">
        <v>12</v>
      </c>
      <c r="D39" s="17"/>
      <c r="E39" s="24"/>
      <c r="F39" s="29"/>
      <c r="G39" s="25"/>
      <c r="H39" s="26"/>
    </row>
    <row r="40" spans="1:8" ht="12.75">
      <c r="A40" s="29"/>
      <c r="B40" s="22"/>
      <c r="C40" s="23"/>
      <c r="D40" s="17"/>
      <c r="E40" s="24"/>
      <c r="F40" s="29"/>
      <c r="G40" s="25"/>
      <c r="H40" s="26"/>
    </row>
    <row r="41" spans="1:8" ht="12.75">
      <c r="A41" s="29"/>
      <c r="B41" s="22">
        <v>1966</v>
      </c>
      <c r="C41" s="27" t="s">
        <v>28</v>
      </c>
      <c r="D41" s="17"/>
      <c r="E41" s="24"/>
      <c r="F41" s="25" t="s">
        <v>336</v>
      </c>
      <c r="G41" s="28">
        <v>1054.34</v>
      </c>
      <c r="H41" s="26">
        <f>G41+G42</f>
        <v>1054.34</v>
      </c>
    </row>
    <row r="42" spans="1:8" ht="12.75">
      <c r="A42" s="29"/>
      <c r="B42" s="22"/>
      <c r="C42" s="23" t="s">
        <v>12</v>
      </c>
      <c r="D42" s="17"/>
      <c r="E42" s="24"/>
      <c r="F42" s="25"/>
      <c r="G42" s="28"/>
      <c r="H42" s="26"/>
    </row>
    <row r="43" spans="1:8" ht="12.75">
      <c r="A43" s="29"/>
      <c r="B43" s="22"/>
      <c r="C43" s="23"/>
      <c r="D43" s="17"/>
      <c r="E43" s="24"/>
      <c r="F43" s="25"/>
      <c r="G43" s="28"/>
      <c r="H43" s="26"/>
    </row>
    <row r="44" spans="1:8" ht="12.75">
      <c r="A44" s="29"/>
      <c r="B44" s="22">
        <v>1967</v>
      </c>
      <c r="C44" s="27" t="s">
        <v>29</v>
      </c>
      <c r="D44" s="17"/>
      <c r="E44" s="24"/>
      <c r="F44" s="25" t="s">
        <v>326</v>
      </c>
      <c r="G44" s="28">
        <v>818.89</v>
      </c>
      <c r="H44" s="26">
        <f>G44+G45</f>
        <v>1528.4499999999998</v>
      </c>
    </row>
    <row r="45" spans="1:8" ht="12.75">
      <c r="A45" s="29"/>
      <c r="B45" s="22"/>
      <c r="C45" s="23" t="s">
        <v>12</v>
      </c>
      <c r="D45" s="17"/>
      <c r="E45" s="24"/>
      <c r="F45" s="25" t="s">
        <v>337</v>
      </c>
      <c r="G45" s="28">
        <v>709.56</v>
      </c>
      <c r="H45" s="26"/>
    </row>
    <row r="46" spans="1:8" ht="12.75">
      <c r="A46" s="29"/>
      <c r="B46" s="22"/>
      <c r="C46" s="23"/>
      <c r="D46" s="17"/>
      <c r="E46" s="24"/>
      <c r="F46" s="25"/>
      <c r="G46" s="28"/>
      <c r="H46" s="26"/>
    </row>
    <row r="47" spans="1:8" ht="12.75">
      <c r="A47" s="29"/>
      <c r="B47" s="22">
        <v>1968</v>
      </c>
      <c r="C47" s="27" t="s">
        <v>30</v>
      </c>
      <c r="D47" s="17"/>
      <c r="E47" s="24"/>
      <c r="F47" s="25" t="s">
        <v>338</v>
      </c>
      <c r="G47" s="28">
        <v>345.91</v>
      </c>
      <c r="H47" s="26">
        <f>G47+G48</f>
        <v>345.91</v>
      </c>
    </row>
    <row r="48" spans="1:8" ht="12.75">
      <c r="A48" s="29"/>
      <c r="B48" s="22"/>
      <c r="C48" s="23" t="s">
        <v>12</v>
      </c>
      <c r="D48" s="17"/>
      <c r="E48" s="24"/>
      <c r="F48" s="25"/>
      <c r="G48" s="28"/>
      <c r="H48" s="26"/>
    </row>
    <row r="49" spans="1:8" ht="12.75">
      <c r="A49" s="29"/>
      <c r="B49" s="22"/>
      <c r="C49" s="23"/>
      <c r="D49" s="17"/>
      <c r="E49" s="24"/>
      <c r="G49" s="90"/>
      <c r="H49" s="26"/>
    </row>
    <row r="50" spans="1:8" ht="12.75">
      <c r="A50" s="29"/>
      <c r="B50" s="22">
        <v>1969</v>
      </c>
      <c r="C50" s="27" t="s">
        <v>31</v>
      </c>
      <c r="D50" s="17"/>
      <c r="E50" s="24"/>
      <c r="F50" s="25" t="s">
        <v>339</v>
      </c>
      <c r="G50" s="28">
        <v>291.15</v>
      </c>
      <c r="H50" s="26">
        <f>G50+G51+G52</f>
        <v>291.15</v>
      </c>
    </row>
    <row r="51" spans="1:8" ht="12.75">
      <c r="A51" s="29"/>
      <c r="B51" s="22"/>
      <c r="C51" s="23" t="s">
        <v>12</v>
      </c>
      <c r="D51" s="17"/>
      <c r="E51" s="24"/>
      <c r="F51" s="25"/>
      <c r="G51" s="28"/>
      <c r="H51" s="26"/>
    </row>
    <row r="52" spans="1:8" ht="12.75">
      <c r="A52" s="29"/>
      <c r="B52" s="22"/>
      <c r="C52" s="23"/>
      <c r="D52" s="17"/>
      <c r="E52" s="24"/>
      <c r="F52" s="32"/>
      <c r="G52" s="28"/>
      <c r="H52" s="26"/>
    </row>
    <row r="53" spans="1:8" ht="12.75">
      <c r="A53" s="29"/>
      <c r="B53" s="22">
        <v>1970</v>
      </c>
      <c r="C53" s="27" t="s">
        <v>32</v>
      </c>
      <c r="D53" s="17"/>
      <c r="E53" s="24"/>
      <c r="F53" s="25" t="s">
        <v>340</v>
      </c>
      <c r="G53" s="28">
        <v>1604.36</v>
      </c>
      <c r="H53" s="26">
        <f>G53+G54+G55</f>
        <v>3002.66</v>
      </c>
    </row>
    <row r="54" spans="1:8" ht="12.75">
      <c r="A54" s="29"/>
      <c r="B54" s="22"/>
      <c r="C54" s="23" t="s">
        <v>12</v>
      </c>
      <c r="D54" s="17"/>
      <c r="E54" s="24"/>
      <c r="F54" s="25" t="s">
        <v>341</v>
      </c>
      <c r="G54" s="28">
        <v>1398.3</v>
      </c>
      <c r="H54" s="26"/>
    </row>
    <row r="55" spans="1:8" ht="12.75">
      <c r="A55" s="29"/>
      <c r="B55" s="22"/>
      <c r="C55" s="23"/>
      <c r="D55" s="17"/>
      <c r="E55" s="24"/>
      <c r="F55" s="25"/>
      <c r="G55" s="28"/>
      <c r="H55" s="26"/>
    </row>
    <row r="56" spans="1:8" ht="12.75">
      <c r="A56" s="29"/>
      <c r="B56" s="22">
        <v>1971</v>
      </c>
      <c r="C56" s="27" t="s">
        <v>33</v>
      </c>
      <c r="D56" s="17"/>
      <c r="E56" s="24"/>
      <c r="F56" s="25" t="s">
        <v>342</v>
      </c>
      <c r="G56" s="28">
        <v>117.48</v>
      </c>
      <c r="H56" s="26">
        <f>G56+G57</f>
        <v>406.8</v>
      </c>
    </row>
    <row r="57" spans="1:8" ht="12.75">
      <c r="A57" s="29"/>
      <c r="B57" s="22"/>
      <c r="C57" s="23" t="s">
        <v>17</v>
      </c>
      <c r="D57" s="17"/>
      <c r="E57" s="24"/>
      <c r="F57" s="25" t="s">
        <v>343</v>
      </c>
      <c r="G57" s="28">
        <v>289.32</v>
      </c>
      <c r="H57" s="26"/>
    </row>
    <row r="58" spans="1:8" ht="12.75">
      <c r="A58" s="29"/>
      <c r="B58" s="22"/>
      <c r="C58" s="23"/>
      <c r="D58" s="17"/>
      <c r="E58" s="24"/>
      <c r="F58" s="25"/>
      <c r="G58" s="28"/>
      <c r="H58" s="26"/>
    </row>
    <row r="59" spans="1:8" ht="12.75">
      <c r="A59" s="29"/>
      <c r="B59" s="22">
        <v>1972</v>
      </c>
      <c r="C59" s="27" t="s">
        <v>34</v>
      </c>
      <c r="D59" s="17"/>
      <c r="E59" s="24"/>
      <c r="F59" s="25" t="s">
        <v>344</v>
      </c>
      <c r="G59" s="28">
        <v>1587.11</v>
      </c>
      <c r="H59" s="26">
        <f>G59+G60+G61</f>
        <v>1937.8799999999999</v>
      </c>
    </row>
    <row r="60" spans="1:8" ht="12.75">
      <c r="A60" s="29"/>
      <c r="B60" s="22"/>
      <c r="C60" s="23" t="s">
        <v>35</v>
      </c>
      <c r="D60" s="17"/>
      <c r="E60" s="24"/>
      <c r="F60" s="25" t="s">
        <v>345</v>
      </c>
      <c r="G60" s="28">
        <v>252.97</v>
      </c>
      <c r="H60" s="26"/>
    </row>
    <row r="61" spans="1:8" ht="12.75">
      <c r="A61" s="29"/>
      <c r="B61" s="22"/>
      <c r="C61" s="23"/>
      <c r="D61" s="17"/>
      <c r="E61" s="24"/>
      <c r="F61" s="25" t="s">
        <v>346</v>
      </c>
      <c r="G61" s="28">
        <v>97.8</v>
      </c>
      <c r="H61" s="26"/>
    </row>
    <row r="62" spans="1:8" ht="12.75">
      <c r="A62" s="29"/>
      <c r="B62" s="22"/>
      <c r="C62" s="23"/>
      <c r="D62" s="17"/>
      <c r="E62" s="24"/>
      <c r="F62" s="25"/>
      <c r="G62" s="28"/>
      <c r="H62" s="26"/>
    </row>
    <row r="63" spans="1:8" ht="12.75">
      <c r="A63" s="29"/>
      <c r="B63" s="22">
        <v>1973</v>
      </c>
      <c r="C63" s="27" t="s">
        <v>36</v>
      </c>
      <c r="D63" s="17"/>
      <c r="E63" s="24"/>
      <c r="F63" s="25" t="s">
        <v>347</v>
      </c>
      <c r="G63" s="28">
        <v>1570.69</v>
      </c>
      <c r="H63" s="26">
        <f>G63+G64</f>
        <v>1570.69</v>
      </c>
    </row>
    <row r="64" spans="1:8" ht="12.75">
      <c r="A64" s="29"/>
      <c r="B64" s="22"/>
      <c r="C64" s="23" t="s">
        <v>37</v>
      </c>
      <c r="D64" s="17"/>
      <c r="E64" s="24"/>
      <c r="F64" s="25"/>
      <c r="G64" s="28"/>
      <c r="H64" s="26"/>
    </row>
    <row r="65" spans="1:8" ht="12.75">
      <c r="A65" s="29"/>
      <c r="B65" s="22"/>
      <c r="C65" s="23"/>
      <c r="D65" s="17"/>
      <c r="E65" s="24"/>
      <c r="F65" s="25"/>
      <c r="G65" s="28"/>
      <c r="H65" s="26"/>
    </row>
    <row r="66" spans="1:8" ht="12.75">
      <c r="A66" s="29"/>
      <c r="B66" s="22">
        <v>1974</v>
      </c>
      <c r="C66" s="27" t="s">
        <v>38</v>
      </c>
      <c r="D66" s="17"/>
      <c r="E66" s="24"/>
      <c r="F66" s="25" t="s">
        <v>348</v>
      </c>
      <c r="G66" s="28">
        <v>984.84</v>
      </c>
      <c r="H66" s="26">
        <f>G66+G67</f>
        <v>984.84</v>
      </c>
    </row>
    <row r="67" spans="1:8" ht="12.75">
      <c r="A67" s="29"/>
      <c r="B67" s="22"/>
      <c r="C67" s="33" t="s">
        <v>39</v>
      </c>
      <c r="D67" s="34"/>
      <c r="E67" s="35"/>
      <c r="F67" s="25"/>
      <c r="G67" s="28"/>
      <c r="H67" s="26"/>
    </row>
    <row r="68" spans="1:8" ht="12.75">
      <c r="A68" s="29"/>
      <c r="B68" s="22"/>
      <c r="C68" s="33"/>
      <c r="D68" s="34"/>
      <c r="E68" s="35"/>
      <c r="F68" s="25"/>
      <c r="G68" s="28"/>
      <c r="H68" s="26"/>
    </row>
    <row r="69" spans="1:8" ht="12.75">
      <c r="A69" s="29"/>
      <c r="B69" s="22">
        <v>1975</v>
      </c>
      <c r="C69" s="27" t="s">
        <v>40</v>
      </c>
      <c r="D69" s="17"/>
      <c r="E69" s="24"/>
      <c r="F69" s="25" t="s">
        <v>349</v>
      </c>
      <c r="G69" s="28">
        <v>509.67</v>
      </c>
      <c r="H69" s="26">
        <f>G69+G70</f>
        <v>628.26</v>
      </c>
    </row>
    <row r="70" spans="1:8" ht="12.75">
      <c r="A70" s="29"/>
      <c r="B70" s="36"/>
      <c r="C70" s="23" t="s">
        <v>12</v>
      </c>
      <c r="D70" s="17"/>
      <c r="E70" s="24"/>
      <c r="F70" s="25" t="s">
        <v>350</v>
      </c>
      <c r="G70" s="28">
        <v>118.59</v>
      </c>
      <c r="H70" s="26"/>
    </row>
    <row r="71" spans="1:8" ht="12.75">
      <c r="A71" s="29"/>
      <c r="B71" s="36"/>
      <c r="C71" s="33"/>
      <c r="D71" s="34"/>
      <c r="E71" s="35"/>
      <c r="F71" s="25"/>
      <c r="G71" s="28"/>
      <c r="H71" s="26"/>
    </row>
    <row r="72" spans="1:8" ht="12.75">
      <c r="A72" s="29"/>
      <c r="B72" s="101">
        <v>1978</v>
      </c>
      <c r="C72" s="27" t="s">
        <v>41</v>
      </c>
      <c r="D72" s="17"/>
      <c r="E72" s="24"/>
      <c r="F72" s="25" t="s">
        <v>351</v>
      </c>
      <c r="G72" s="28">
        <v>1857.1</v>
      </c>
      <c r="H72" s="26">
        <f>G72+G73</f>
        <v>1857.1</v>
      </c>
    </row>
    <row r="73" spans="1:8" ht="12.75">
      <c r="A73" s="29"/>
      <c r="B73" s="22"/>
      <c r="C73" s="23" t="s">
        <v>14</v>
      </c>
      <c r="D73" s="17"/>
      <c r="E73" s="24"/>
      <c r="F73" s="25"/>
      <c r="G73" s="28"/>
      <c r="H73" s="26"/>
    </row>
    <row r="74" spans="1:8" ht="12.75">
      <c r="A74" s="29"/>
      <c r="B74" s="22"/>
      <c r="C74" s="23"/>
      <c r="D74" s="17"/>
      <c r="E74" s="24"/>
      <c r="F74" s="25"/>
      <c r="G74" s="28"/>
      <c r="H74" s="26"/>
    </row>
    <row r="75" spans="1:8" ht="12.75">
      <c r="A75" s="29"/>
      <c r="B75" s="101">
        <v>1979</v>
      </c>
      <c r="C75" s="27" t="s">
        <v>42</v>
      </c>
      <c r="D75" s="17"/>
      <c r="E75" s="24"/>
      <c r="F75" s="25" t="s">
        <v>352</v>
      </c>
      <c r="G75" s="28">
        <v>417.54</v>
      </c>
      <c r="H75" s="26">
        <f>G75+G76+G77</f>
        <v>1377.74</v>
      </c>
    </row>
    <row r="76" spans="1:8" ht="12.75">
      <c r="A76" s="29"/>
      <c r="B76" s="22"/>
      <c r="C76" s="23" t="s">
        <v>14</v>
      </c>
      <c r="D76" s="17"/>
      <c r="E76" s="24"/>
      <c r="F76" s="25" t="s">
        <v>353</v>
      </c>
      <c r="G76" s="28">
        <v>960.2</v>
      </c>
      <c r="H76" s="26"/>
    </row>
    <row r="77" spans="1:8" ht="12.75" customHeight="1">
      <c r="A77" s="29"/>
      <c r="B77" s="22"/>
      <c r="C77" s="23"/>
      <c r="D77" s="17"/>
      <c r="E77" s="24"/>
      <c r="F77" s="25"/>
      <c r="G77" s="28"/>
      <c r="H77" s="26"/>
    </row>
    <row r="78" spans="1:8" ht="12.75">
      <c r="A78" s="29"/>
      <c r="B78" s="101">
        <v>1982</v>
      </c>
      <c r="C78" s="27" t="s">
        <v>99</v>
      </c>
      <c r="D78" s="17"/>
      <c r="E78" s="24"/>
      <c r="F78" s="25" t="s">
        <v>354</v>
      </c>
      <c r="G78" s="28">
        <v>887.73</v>
      </c>
      <c r="H78" s="26">
        <f>G78+G79+G80</f>
        <v>887.73</v>
      </c>
    </row>
    <row r="79" spans="1:8" ht="12.75">
      <c r="A79" s="29"/>
      <c r="B79" s="22"/>
      <c r="C79" s="23" t="s">
        <v>12</v>
      </c>
      <c r="D79" s="17"/>
      <c r="E79" s="24"/>
      <c r="F79" s="25"/>
      <c r="G79" s="28"/>
      <c r="H79" s="26"/>
    </row>
    <row r="80" spans="1:8" ht="12.75">
      <c r="A80" s="29"/>
      <c r="B80" s="22"/>
      <c r="C80" s="23"/>
      <c r="D80" s="17"/>
      <c r="E80" s="24"/>
      <c r="F80" s="25"/>
      <c r="G80" s="28"/>
      <c r="H80" s="26"/>
    </row>
    <row r="81" spans="1:8" ht="12.75">
      <c r="A81" s="29"/>
      <c r="B81" s="101">
        <v>1983</v>
      </c>
      <c r="C81" s="27" t="s">
        <v>44</v>
      </c>
      <c r="D81" s="17"/>
      <c r="E81" s="24"/>
      <c r="F81" s="25" t="s">
        <v>355</v>
      </c>
      <c r="G81" s="28">
        <v>4692.39</v>
      </c>
      <c r="H81" s="26">
        <f>G81+G82+G83+G84+G85</f>
        <v>6590.160000000001</v>
      </c>
    </row>
    <row r="82" spans="1:8" ht="12.75">
      <c r="A82" s="29"/>
      <c r="B82" s="22"/>
      <c r="C82" s="23" t="s">
        <v>45</v>
      </c>
      <c r="D82" s="17"/>
      <c r="E82" s="24"/>
      <c r="F82" s="25" t="s">
        <v>356</v>
      </c>
      <c r="G82" s="28">
        <v>413.4</v>
      </c>
      <c r="H82" s="26"/>
    </row>
    <row r="83" spans="1:8" ht="12.75">
      <c r="A83" s="29"/>
      <c r="B83" s="22"/>
      <c r="C83" s="23"/>
      <c r="D83" s="17"/>
      <c r="E83" s="24"/>
      <c r="F83" s="25" t="s">
        <v>357</v>
      </c>
      <c r="G83" s="28">
        <v>560.17</v>
      </c>
      <c r="H83" s="26"/>
    </row>
    <row r="84" spans="1:8" ht="12.75">
      <c r="A84" s="29"/>
      <c r="B84" s="37"/>
      <c r="C84" s="38"/>
      <c r="D84" s="17"/>
      <c r="E84" s="24"/>
      <c r="F84" s="25" t="s">
        <v>358</v>
      </c>
      <c r="G84" s="28">
        <v>433.48</v>
      </c>
      <c r="H84" s="26"/>
    </row>
    <row r="85" spans="1:8" ht="12.75">
      <c r="A85" s="29"/>
      <c r="B85" s="37"/>
      <c r="C85" s="38"/>
      <c r="D85" s="17"/>
      <c r="E85" s="24"/>
      <c r="F85" s="25" t="s">
        <v>359</v>
      </c>
      <c r="G85" s="28">
        <v>490.72</v>
      </c>
      <c r="H85" s="26"/>
    </row>
    <row r="86" spans="1:8" ht="12.75">
      <c r="A86" s="29"/>
      <c r="B86" s="37"/>
      <c r="C86" s="23"/>
      <c r="D86" s="17"/>
      <c r="E86" s="24"/>
      <c r="F86" s="25"/>
      <c r="G86" s="28"/>
      <c r="H86" s="26"/>
    </row>
    <row r="87" spans="1:8" ht="12.75">
      <c r="A87" s="29"/>
      <c r="B87" s="101">
        <v>1984</v>
      </c>
      <c r="C87" s="27" t="s">
        <v>46</v>
      </c>
      <c r="D87" s="17"/>
      <c r="E87" s="24"/>
      <c r="F87" s="25" t="s">
        <v>360</v>
      </c>
      <c r="G87" s="28">
        <v>241.65</v>
      </c>
      <c r="H87" s="26">
        <f>G87+G88</f>
        <v>241.65</v>
      </c>
    </row>
    <row r="88" spans="1:8" ht="12.75">
      <c r="A88" s="29"/>
      <c r="B88" s="22"/>
      <c r="C88" s="23" t="s">
        <v>12</v>
      </c>
      <c r="D88" s="17"/>
      <c r="E88" s="24"/>
      <c r="F88" s="25"/>
      <c r="G88" s="28"/>
      <c r="H88" s="26"/>
    </row>
    <row r="89" spans="1:8" ht="12.75">
      <c r="A89" s="29"/>
      <c r="B89" s="22"/>
      <c r="C89" s="23"/>
      <c r="D89" s="17"/>
      <c r="E89" s="24"/>
      <c r="F89" s="25"/>
      <c r="G89" s="28"/>
      <c r="H89" s="26"/>
    </row>
    <row r="90" spans="1:8" ht="12.75">
      <c r="A90" s="29"/>
      <c r="B90" s="101">
        <v>1985</v>
      </c>
      <c r="C90" s="27" t="s">
        <v>47</v>
      </c>
      <c r="D90" s="17"/>
      <c r="E90" s="24"/>
      <c r="F90" s="25" t="s">
        <v>361</v>
      </c>
      <c r="G90" s="25">
        <v>661.75</v>
      </c>
      <c r="H90" s="26">
        <f>G90+G91+G92</f>
        <v>661.75</v>
      </c>
    </row>
    <row r="91" spans="1:8" ht="12.75">
      <c r="A91" s="29"/>
      <c r="B91" s="22"/>
      <c r="C91" s="23" t="s">
        <v>12</v>
      </c>
      <c r="D91" s="17"/>
      <c r="E91" s="24"/>
      <c r="F91" s="25"/>
      <c r="G91" s="25"/>
      <c r="H91" s="39"/>
    </row>
    <row r="92" spans="1:8" ht="12.75">
      <c r="A92" s="29"/>
      <c r="B92" s="22"/>
      <c r="C92" s="23"/>
      <c r="D92" s="17"/>
      <c r="E92" s="24"/>
      <c r="F92" s="25"/>
      <c r="G92" s="25"/>
      <c r="H92" s="39"/>
    </row>
    <row r="93" spans="1:8" ht="12.75">
      <c r="A93" s="29"/>
      <c r="B93" s="101">
        <v>1986</v>
      </c>
      <c r="C93" s="27" t="s">
        <v>48</v>
      </c>
      <c r="D93" s="17"/>
      <c r="E93" s="24"/>
      <c r="F93" s="25" t="s">
        <v>362</v>
      </c>
      <c r="G93" s="28">
        <v>21.42</v>
      </c>
      <c r="H93" s="26">
        <f>G93+G94</f>
        <v>21.42</v>
      </c>
    </row>
    <row r="94" spans="1:8" ht="12.75">
      <c r="A94" s="29"/>
      <c r="B94" s="22"/>
      <c r="C94" s="23" t="s">
        <v>12</v>
      </c>
      <c r="D94" s="17"/>
      <c r="E94" s="24"/>
      <c r="F94" s="25"/>
      <c r="G94" s="28"/>
      <c r="H94" s="26"/>
    </row>
    <row r="95" spans="1:8" ht="13.5" thickBot="1">
      <c r="A95" s="29"/>
      <c r="B95" s="22"/>
      <c r="C95" s="23"/>
      <c r="D95" s="17"/>
      <c r="E95" s="24"/>
      <c r="F95" s="25"/>
      <c r="G95" s="28"/>
      <c r="H95" s="26"/>
    </row>
    <row r="96" spans="1:8" ht="12.75">
      <c r="A96" s="29"/>
      <c r="B96" s="174">
        <v>1981</v>
      </c>
      <c r="C96" s="41" t="s">
        <v>49</v>
      </c>
      <c r="D96" s="17"/>
      <c r="E96" s="24"/>
      <c r="F96" s="25" t="s">
        <v>363</v>
      </c>
      <c r="G96" s="28">
        <v>974.18</v>
      </c>
      <c r="H96" s="26">
        <f>G96+G97+G98</f>
        <v>974.18</v>
      </c>
    </row>
    <row r="97" spans="1:8" ht="12.75">
      <c r="A97" s="53"/>
      <c r="B97" s="62"/>
      <c r="C97" s="42" t="s">
        <v>12</v>
      </c>
      <c r="D97" s="34"/>
      <c r="E97" s="35"/>
      <c r="F97" s="25"/>
      <c r="G97" s="28"/>
      <c r="H97" s="26"/>
    </row>
    <row r="98" spans="1:8" ht="12.75">
      <c r="A98" s="53"/>
      <c r="B98" s="62"/>
      <c r="C98" s="42"/>
      <c r="D98" s="34"/>
      <c r="E98" s="35"/>
      <c r="F98" s="25"/>
      <c r="G98" s="28"/>
      <c r="H98" s="26"/>
    </row>
    <row r="99" spans="1:8" ht="12.75">
      <c r="A99" s="29"/>
      <c r="B99" s="102">
        <v>1989</v>
      </c>
      <c r="C99" s="43" t="s">
        <v>50</v>
      </c>
      <c r="D99" s="17"/>
      <c r="E99" s="24"/>
      <c r="F99" s="25" t="s">
        <v>364</v>
      </c>
      <c r="G99" s="28">
        <v>757.73</v>
      </c>
      <c r="H99" s="26">
        <f>G99+G100+G101</f>
        <v>757.73</v>
      </c>
    </row>
    <row r="100" spans="1:8" ht="12.75">
      <c r="A100" s="53"/>
      <c r="B100" s="62"/>
      <c r="C100" s="42" t="s">
        <v>12</v>
      </c>
      <c r="D100" s="34"/>
      <c r="E100" s="35"/>
      <c r="F100" s="25"/>
      <c r="G100" s="28"/>
      <c r="H100" s="26"/>
    </row>
    <row r="101" spans="1:8" ht="12" customHeight="1">
      <c r="A101" s="53"/>
      <c r="B101" s="62"/>
      <c r="C101" s="42"/>
      <c r="D101" s="34"/>
      <c r="E101" s="35"/>
      <c r="F101" s="25"/>
      <c r="G101" s="28"/>
      <c r="H101" s="103"/>
    </row>
    <row r="102" spans="1:8" ht="12.75">
      <c r="A102" s="21"/>
      <c r="B102" s="102">
        <v>1991</v>
      </c>
      <c r="C102" s="43" t="s">
        <v>51</v>
      </c>
      <c r="D102" s="17"/>
      <c r="E102" s="24"/>
      <c r="F102" s="25" t="s">
        <v>365</v>
      </c>
      <c r="G102" s="25">
        <v>366.57</v>
      </c>
      <c r="H102" s="26">
        <f>G102+G103</f>
        <v>366.57</v>
      </c>
    </row>
    <row r="103" spans="1:8" ht="12.75">
      <c r="A103" s="40"/>
      <c r="B103" s="62"/>
      <c r="C103" s="42" t="s">
        <v>12</v>
      </c>
      <c r="D103" s="34"/>
      <c r="E103" s="35"/>
      <c r="F103" s="28"/>
      <c r="G103" s="25"/>
      <c r="H103" s="44"/>
    </row>
    <row r="104" spans="1:8" ht="12.75">
      <c r="A104" s="40"/>
      <c r="B104" s="62"/>
      <c r="C104" s="42"/>
      <c r="D104" s="34"/>
      <c r="E104" s="35"/>
      <c r="F104" s="83"/>
      <c r="G104" s="83"/>
      <c r="H104" s="44"/>
    </row>
    <row r="105" spans="1:8" ht="12.75">
      <c r="A105" s="21"/>
      <c r="B105" s="102">
        <v>1990</v>
      </c>
      <c r="C105" s="43" t="s">
        <v>52</v>
      </c>
      <c r="D105" s="17"/>
      <c r="E105" s="24"/>
      <c r="F105" s="25" t="s">
        <v>366</v>
      </c>
      <c r="G105" s="25">
        <v>558.36</v>
      </c>
      <c r="H105" s="26">
        <f>G105+G106</f>
        <v>558.36</v>
      </c>
    </row>
    <row r="106" spans="1:8" ht="12.75">
      <c r="A106" s="21"/>
      <c r="B106" s="32"/>
      <c r="C106" s="45" t="s">
        <v>12</v>
      </c>
      <c r="D106" s="17"/>
      <c r="E106" s="24"/>
      <c r="F106" s="25"/>
      <c r="G106" s="25"/>
      <c r="H106" s="26"/>
    </row>
    <row r="107" spans="1:8" ht="13.5" customHeight="1">
      <c r="A107" s="21"/>
      <c r="B107" s="32"/>
      <c r="C107" s="45"/>
      <c r="D107" s="17"/>
      <c r="E107" s="24"/>
      <c r="F107" s="25"/>
      <c r="G107" s="25"/>
      <c r="H107" s="26"/>
    </row>
    <row r="108" spans="1:8" ht="12.75">
      <c r="A108" s="21"/>
      <c r="B108" s="104">
        <v>1993</v>
      </c>
      <c r="C108" s="46" t="s">
        <v>53</v>
      </c>
      <c r="D108" s="47"/>
      <c r="E108" s="48"/>
      <c r="F108" s="25" t="s">
        <v>367</v>
      </c>
      <c r="G108" s="25">
        <v>3352.46</v>
      </c>
      <c r="H108" s="26">
        <f>G108+G109+G110+G111</f>
        <v>9455.59</v>
      </c>
    </row>
    <row r="109" spans="1:8" ht="12.75">
      <c r="A109" s="21"/>
      <c r="B109" s="100"/>
      <c r="C109" s="50" t="s">
        <v>54</v>
      </c>
      <c r="D109" s="47"/>
      <c r="E109" s="48"/>
      <c r="F109" s="25" t="s">
        <v>368</v>
      </c>
      <c r="G109" s="25">
        <v>1923.55</v>
      </c>
      <c r="H109" s="26"/>
    </row>
    <row r="110" spans="1:8" ht="15" customHeight="1">
      <c r="A110" s="21"/>
      <c r="B110" s="100"/>
      <c r="C110" s="50"/>
      <c r="D110" s="47"/>
      <c r="E110" s="48"/>
      <c r="F110" s="25" t="s">
        <v>369</v>
      </c>
      <c r="G110" s="25">
        <v>1308.51</v>
      </c>
      <c r="H110" s="26"/>
    </row>
    <row r="111" spans="1:8" ht="13.5" customHeight="1">
      <c r="A111" s="21"/>
      <c r="B111" s="49"/>
      <c r="C111" s="50"/>
      <c r="D111" s="47"/>
      <c r="E111" s="48"/>
      <c r="F111" s="25" t="s">
        <v>370</v>
      </c>
      <c r="G111" s="25">
        <v>2871.07</v>
      </c>
      <c r="H111" s="26"/>
    </row>
    <row r="112" spans="1:8" ht="12.75" customHeight="1">
      <c r="A112" s="21"/>
      <c r="B112" s="49"/>
      <c r="C112" s="50"/>
      <c r="D112" s="47"/>
      <c r="E112" s="48"/>
      <c r="F112" s="25"/>
      <c r="G112" s="25"/>
      <c r="H112" s="26"/>
    </row>
    <row r="113" spans="1:8" ht="12.75">
      <c r="A113" s="21"/>
      <c r="B113" s="105">
        <v>1994</v>
      </c>
      <c r="C113" s="46" t="s">
        <v>55</v>
      </c>
      <c r="D113" s="47"/>
      <c r="E113" s="51"/>
      <c r="F113" s="25" t="s">
        <v>371</v>
      </c>
      <c r="G113" s="25">
        <v>773.93</v>
      </c>
      <c r="H113" s="26">
        <f>G113+G114</f>
        <v>918.1899999999999</v>
      </c>
    </row>
    <row r="114" spans="1:8" ht="12.75">
      <c r="A114" s="21"/>
      <c r="B114" s="105"/>
      <c r="C114" s="50" t="s">
        <v>56</v>
      </c>
      <c r="D114" s="47"/>
      <c r="E114" s="48"/>
      <c r="F114" s="25" t="s">
        <v>372</v>
      </c>
      <c r="G114" s="25">
        <v>144.26</v>
      </c>
      <c r="H114" s="26"/>
    </row>
    <row r="115" spans="1:8" ht="12.75">
      <c r="A115" s="21"/>
      <c r="B115" s="49"/>
      <c r="C115" s="50"/>
      <c r="D115" s="47"/>
      <c r="E115" s="48"/>
      <c r="F115" s="25"/>
      <c r="G115" s="25"/>
      <c r="H115" s="26"/>
    </row>
    <row r="116" spans="1:8" ht="12" customHeight="1">
      <c r="A116" s="21"/>
      <c r="B116" s="49"/>
      <c r="C116" s="46"/>
      <c r="D116" s="47"/>
      <c r="E116" s="48"/>
      <c r="F116" s="25"/>
      <c r="G116" s="25"/>
      <c r="H116" s="26"/>
    </row>
    <row r="117" spans="1:8" ht="12.75">
      <c r="A117" s="106"/>
      <c r="B117" s="32">
        <v>1995</v>
      </c>
      <c r="C117" s="43" t="s">
        <v>100</v>
      </c>
      <c r="D117" s="17"/>
      <c r="E117" s="24"/>
      <c r="F117" s="25" t="s">
        <v>373</v>
      </c>
      <c r="G117" s="25">
        <v>1395.19</v>
      </c>
      <c r="H117" s="26">
        <f>G117+G118</f>
        <v>1395.19</v>
      </c>
    </row>
    <row r="118" spans="1:8" ht="12.75">
      <c r="A118" s="21"/>
      <c r="B118" s="32"/>
      <c r="C118" s="45" t="s">
        <v>101</v>
      </c>
      <c r="D118" s="17"/>
      <c r="E118" s="24"/>
      <c r="F118" s="25"/>
      <c r="G118" s="25"/>
      <c r="H118" s="26"/>
    </row>
    <row r="119" spans="1:8" ht="12.75">
      <c r="A119" s="21"/>
      <c r="B119" s="32"/>
      <c r="C119" s="45"/>
      <c r="D119" s="17"/>
      <c r="E119" s="24"/>
      <c r="F119" s="25"/>
      <c r="G119" s="25"/>
      <c r="H119" s="26"/>
    </row>
    <row r="120" spans="1:8" ht="12.75">
      <c r="A120" s="21"/>
      <c r="B120" s="100">
        <v>1996</v>
      </c>
      <c r="C120" s="46" t="s">
        <v>58</v>
      </c>
      <c r="D120" s="47"/>
      <c r="E120" s="48"/>
      <c r="F120" s="25" t="s">
        <v>374</v>
      </c>
      <c r="G120" s="25">
        <v>418.57</v>
      </c>
      <c r="H120" s="26">
        <f>G120+G121</f>
        <v>418.57</v>
      </c>
    </row>
    <row r="121" spans="1:8" ht="12.75">
      <c r="A121" s="21"/>
      <c r="B121" s="100"/>
      <c r="C121" s="50" t="s">
        <v>12</v>
      </c>
      <c r="D121" s="47"/>
      <c r="E121" s="48"/>
      <c r="F121" s="25"/>
      <c r="G121" s="25"/>
      <c r="H121" s="26"/>
    </row>
    <row r="122" spans="1:8" ht="14.25" customHeight="1">
      <c r="A122" s="21"/>
      <c r="B122" s="100"/>
      <c r="C122" s="46"/>
      <c r="D122" s="47"/>
      <c r="E122" s="48"/>
      <c r="F122" s="25"/>
      <c r="G122" s="25"/>
      <c r="H122" s="26"/>
    </row>
    <row r="123" spans="1:8" ht="12.75">
      <c r="A123" s="21"/>
      <c r="B123" s="32">
        <v>1997</v>
      </c>
      <c r="C123" s="43" t="s">
        <v>59</v>
      </c>
      <c r="D123" s="17"/>
      <c r="E123" s="24"/>
      <c r="F123" s="25" t="s">
        <v>375</v>
      </c>
      <c r="G123" s="25">
        <v>498.97</v>
      </c>
      <c r="H123" s="26">
        <f>G123+G124</f>
        <v>498.97</v>
      </c>
    </row>
    <row r="124" spans="1:8" ht="12.75">
      <c r="A124" s="21"/>
      <c r="B124" s="32"/>
      <c r="C124" s="45" t="s">
        <v>12</v>
      </c>
      <c r="D124" s="17"/>
      <c r="E124" s="24"/>
      <c r="F124" s="25"/>
      <c r="G124" s="25"/>
      <c r="H124" s="26"/>
    </row>
    <row r="125" spans="1:8" ht="12.75">
      <c r="A125" s="21"/>
      <c r="B125" s="32"/>
      <c r="C125" s="43"/>
      <c r="D125" s="17"/>
      <c r="E125" s="24"/>
      <c r="F125" s="25"/>
      <c r="G125" s="25"/>
      <c r="H125" s="26"/>
    </row>
    <row r="126" spans="1:8" ht="12.75">
      <c r="A126" s="21"/>
      <c r="B126" s="32">
        <v>1998</v>
      </c>
      <c r="C126" s="43" t="s">
        <v>60</v>
      </c>
      <c r="D126" s="17"/>
      <c r="E126" s="24"/>
      <c r="F126" s="25" t="s">
        <v>376</v>
      </c>
      <c r="G126" s="25">
        <v>820.46</v>
      </c>
      <c r="H126" s="26">
        <f>G126+G127</f>
        <v>820.46</v>
      </c>
    </row>
    <row r="127" spans="1:8" ht="12.75">
      <c r="A127" s="21"/>
      <c r="B127" s="32"/>
      <c r="C127" s="45" t="s">
        <v>35</v>
      </c>
      <c r="D127" s="17"/>
      <c r="E127" s="24"/>
      <c r="F127" s="25"/>
      <c r="G127" s="25"/>
      <c r="H127" s="26"/>
    </row>
    <row r="128" spans="1:8" ht="12.75">
      <c r="A128" s="21"/>
      <c r="B128" s="32"/>
      <c r="C128" s="43"/>
      <c r="D128" s="17"/>
      <c r="E128" s="24"/>
      <c r="F128" s="25"/>
      <c r="G128" s="25"/>
      <c r="H128" s="26"/>
    </row>
    <row r="129" spans="1:8" ht="12.75">
      <c r="A129" s="21"/>
      <c r="B129" s="32">
        <v>2000</v>
      </c>
      <c r="C129" s="43" t="s">
        <v>61</v>
      </c>
      <c r="D129" s="17"/>
      <c r="E129" s="24"/>
      <c r="F129" s="25" t="s">
        <v>377</v>
      </c>
      <c r="G129" s="25">
        <v>701.52</v>
      </c>
      <c r="H129" s="26">
        <f>G129+G130</f>
        <v>912.54</v>
      </c>
    </row>
    <row r="130" spans="1:8" ht="12.75">
      <c r="A130" s="21"/>
      <c r="B130" s="32"/>
      <c r="C130" s="45" t="s">
        <v>62</v>
      </c>
      <c r="D130" s="17"/>
      <c r="E130" s="24"/>
      <c r="F130" s="25" t="s">
        <v>378</v>
      </c>
      <c r="G130" s="25">
        <v>211.02</v>
      </c>
      <c r="H130" s="26"/>
    </row>
    <row r="131" spans="1:8" ht="12.75">
      <c r="A131" s="21"/>
      <c r="B131" s="32"/>
      <c r="C131" s="45"/>
      <c r="D131" s="17"/>
      <c r="E131" s="24"/>
      <c r="F131" s="25"/>
      <c r="G131" s="25"/>
      <c r="H131" s="26"/>
    </row>
    <row r="132" spans="1:8" ht="12.75">
      <c r="A132" s="21"/>
      <c r="B132" s="32">
        <v>2001</v>
      </c>
      <c r="C132" s="43" t="s">
        <v>63</v>
      </c>
      <c r="D132" s="17"/>
      <c r="E132" s="24"/>
      <c r="F132" s="25" t="s">
        <v>379</v>
      </c>
      <c r="G132" s="25">
        <v>570.69</v>
      </c>
      <c r="H132" s="26">
        <f>G132+G133</f>
        <v>1249.2</v>
      </c>
    </row>
    <row r="133" spans="1:8" ht="12.75">
      <c r="A133" s="21"/>
      <c r="B133" s="32"/>
      <c r="C133" s="45" t="s">
        <v>64</v>
      </c>
      <c r="D133" s="17"/>
      <c r="E133" s="24"/>
      <c r="F133" s="25" t="s">
        <v>380</v>
      </c>
      <c r="G133" s="25">
        <v>678.51</v>
      </c>
      <c r="H133" s="26"/>
    </row>
    <row r="134" spans="1:8" ht="12.75">
      <c r="A134" s="21"/>
      <c r="B134" s="62"/>
      <c r="C134" s="52"/>
      <c r="D134" s="34"/>
      <c r="E134" s="35"/>
      <c r="F134" s="54"/>
      <c r="G134" s="54"/>
      <c r="H134" s="44"/>
    </row>
    <row r="135" spans="1:8" ht="12.75">
      <c r="A135" s="21"/>
      <c r="B135" s="62">
        <v>2002</v>
      </c>
      <c r="C135" s="52" t="s">
        <v>65</v>
      </c>
      <c r="D135" s="34"/>
      <c r="E135" s="35"/>
      <c r="F135" s="54" t="s">
        <v>381</v>
      </c>
      <c r="G135" s="54">
        <v>1844.59</v>
      </c>
      <c r="H135" s="44">
        <f>G135+G136+G137</f>
        <v>6169.33</v>
      </c>
    </row>
    <row r="136" spans="1:8" ht="12.75">
      <c r="A136" s="21"/>
      <c r="B136" s="62"/>
      <c r="C136" s="42" t="s">
        <v>56</v>
      </c>
      <c r="D136" s="34"/>
      <c r="E136" s="35"/>
      <c r="F136" s="54" t="s">
        <v>382</v>
      </c>
      <c r="G136" s="54">
        <v>4324.74</v>
      </c>
      <c r="H136" s="44"/>
    </row>
    <row r="137" spans="1:8" ht="12.75">
      <c r="A137" s="21"/>
      <c r="B137" s="62"/>
      <c r="C137" s="52"/>
      <c r="D137" s="34"/>
      <c r="E137" s="35"/>
      <c r="F137" s="54"/>
      <c r="G137" s="54"/>
      <c r="H137" s="44"/>
    </row>
    <row r="138" spans="1:8" ht="12.75">
      <c r="A138" s="21"/>
      <c r="B138" s="62"/>
      <c r="C138" s="52"/>
      <c r="D138" s="34"/>
      <c r="E138" s="35"/>
      <c r="F138" s="54"/>
      <c r="G138" s="54"/>
      <c r="H138" s="44"/>
    </row>
    <row r="139" spans="1:8" ht="12.75">
      <c r="A139" s="21"/>
      <c r="B139" s="62">
        <v>2003</v>
      </c>
      <c r="C139" s="52" t="s">
        <v>66</v>
      </c>
      <c r="D139" s="34"/>
      <c r="E139" s="35"/>
      <c r="F139" s="54" t="s">
        <v>383</v>
      </c>
      <c r="G139" s="54">
        <v>468.69</v>
      </c>
      <c r="H139" s="44">
        <f>G139+G140</f>
        <v>1982.88</v>
      </c>
    </row>
    <row r="140" spans="1:8" ht="12.75">
      <c r="A140" s="21"/>
      <c r="B140" s="62"/>
      <c r="C140" s="42" t="s">
        <v>67</v>
      </c>
      <c r="D140" s="34"/>
      <c r="E140" s="35"/>
      <c r="F140" s="54" t="s">
        <v>384</v>
      </c>
      <c r="G140" s="54">
        <v>1514.19</v>
      </c>
      <c r="H140" s="44"/>
    </row>
    <row r="141" spans="1:8" ht="12.75">
      <c r="A141" s="21"/>
      <c r="B141" s="62"/>
      <c r="C141" s="52"/>
      <c r="D141" s="34"/>
      <c r="E141" s="35"/>
      <c r="F141" s="54"/>
      <c r="G141" s="54"/>
      <c r="H141" s="44"/>
    </row>
    <row r="142" spans="1:8" ht="12.75">
      <c r="A142" s="21"/>
      <c r="B142" s="62">
        <v>2004</v>
      </c>
      <c r="C142" s="52" t="s">
        <v>68</v>
      </c>
      <c r="D142" s="34"/>
      <c r="E142" s="35"/>
      <c r="F142" s="54" t="s">
        <v>385</v>
      </c>
      <c r="G142" s="54">
        <v>368.51</v>
      </c>
      <c r="H142" s="44">
        <f>G142+G143</f>
        <v>368.51</v>
      </c>
    </row>
    <row r="143" spans="1:8" ht="12.75">
      <c r="A143" s="21"/>
      <c r="B143" s="62"/>
      <c r="C143" s="42" t="s">
        <v>69</v>
      </c>
      <c r="D143" s="34"/>
      <c r="E143" s="35"/>
      <c r="F143" s="54"/>
      <c r="G143" s="54"/>
      <c r="H143" s="44"/>
    </row>
    <row r="144" spans="1:8" ht="12.75">
      <c r="A144" s="21"/>
      <c r="B144" s="62"/>
      <c r="C144" s="52"/>
      <c r="D144" s="34"/>
      <c r="E144" s="35"/>
      <c r="F144" s="54"/>
      <c r="G144" s="54"/>
      <c r="H144" s="44"/>
    </row>
    <row r="145" spans="1:8" ht="12.75">
      <c r="A145" s="21"/>
      <c r="B145" s="62">
        <v>2005</v>
      </c>
      <c r="C145" s="52" t="s">
        <v>70</v>
      </c>
      <c r="D145" s="34"/>
      <c r="E145" s="35"/>
      <c r="F145" s="54" t="s">
        <v>386</v>
      </c>
      <c r="G145" s="54">
        <v>1509.47</v>
      </c>
      <c r="H145" s="44">
        <f>G145+G146+G147</f>
        <v>3906.8900000000003</v>
      </c>
    </row>
    <row r="146" spans="1:8" ht="12.75">
      <c r="A146" s="21"/>
      <c r="B146" s="62"/>
      <c r="C146" s="42" t="s">
        <v>12</v>
      </c>
      <c r="D146" s="34"/>
      <c r="E146" s="35"/>
      <c r="F146" s="54" t="s">
        <v>387</v>
      </c>
      <c r="G146" s="54">
        <v>2397.42</v>
      </c>
      <c r="H146" s="44"/>
    </row>
    <row r="147" spans="1:8" ht="12.75">
      <c r="A147" s="21"/>
      <c r="B147" s="62"/>
      <c r="C147" s="52"/>
      <c r="D147" s="34"/>
      <c r="E147" s="35"/>
      <c r="F147" s="54"/>
      <c r="G147" s="54"/>
      <c r="H147" s="44"/>
    </row>
    <row r="148" spans="1:8" ht="12.75">
      <c r="A148" s="21"/>
      <c r="B148" s="62"/>
      <c r="C148" s="52"/>
      <c r="D148" s="34"/>
      <c r="E148" s="35"/>
      <c r="F148" s="54"/>
      <c r="G148" s="54"/>
      <c r="H148" s="44"/>
    </row>
    <row r="149" spans="1:8" ht="12.75">
      <c r="A149" s="21"/>
      <c r="B149" s="107">
        <v>3200</v>
      </c>
      <c r="C149" s="55" t="s">
        <v>71</v>
      </c>
      <c r="D149" s="56"/>
      <c r="E149" s="57"/>
      <c r="F149" s="54" t="s">
        <v>388</v>
      </c>
      <c r="G149" s="54">
        <v>1085.34</v>
      </c>
      <c r="H149" s="44">
        <f>G149+G150+G151</f>
        <v>3429.3999999999996</v>
      </c>
    </row>
    <row r="150" spans="1:8" ht="12.75">
      <c r="A150" s="21"/>
      <c r="B150" s="107"/>
      <c r="C150" s="108" t="s">
        <v>12</v>
      </c>
      <c r="D150" s="56"/>
      <c r="E150" s="57"/>
      <c r="F150" s="54" t="s">
        <v>389</v>
      </c>
      <c r="G150" s="54">
        <v>2344.06</v>
      </c>
      <c r="H150" s="44"/>
    </row>
    <row r="151" spans="1:8" ht="12.75" customHeight="1">
      <c r="A151" s="21"/>
      <c r="B151" s="107"/>
      <c r="C151" s="55"/>
      <c r="D151" s="56"/>
      <c r="E151" s="57"/>
      <c r="F151" s="54"/>
      <c r="G151" s="54"/>
      <c r="H151" s="44"/>
    </row>
    <row r="152" spans="1:8" ht="12.75">
      <c r="A152" s="21"/>
      <c r="B152" s="62">
        <v>3300</v>
      </c>
      <c r="C152" s="52" t="s">
        <v>72</v>
      </c>
      <c r="D152" s="58"/>
      <c r="E152" s="35"/>
      <c r="F152" s="54" t="s">
        <v>390</v>
      </c>
      <c r="G152" s="54">
        <v>3096.53</v>
      </c>
      <c r="H152" s="44">
        <f>G152+G153</f>
        <v>3096.53</v>
      </c>
    </row>
    <row r="153" spans="1:8" ht="12.75">
      <c r="A153" s="21"/>
      <c r="B153" s="62"/>
      <c r="C153" s="42" t="s">
        <v>73</v>
      </c>
      <c r="D153" s="29"/>
      <c r="E153" s="35"/>
      <c r="F153" s="54"/>
      <c r="G153" s="54"/>
      <c r="H153" s="44"/>
    </row>
    <row r="154" spans="1:8" ht="12.75">
      <c r="A154" s="21"/>
      <c r="B154" s="62"/>
      <c r="C154" s="52"/>
      <c r="D154" s="29"/>
      <c r="E154" s="35"/>
      <c r="F154" s="54"/>
      <c r="G154" s="54"/>
      <c r="H154" s="44"/>
    </row>
    <row r="155" spans="1:8" ht="12.75">
      <c r="A155" s="21"/>
      <c r="B155" s="62">
        <v>3682</v>
      </c>
      <c r="C155" s="52" t="s">
        <v>74</v>
      </c>
      <c r="D155" s="58"/>
      <c r="E155" s="35"/>
      <c r="F155" s="29" t="s">
        <v>391</v>
      </c>
      <c r="G155" s="25">
        <v>237.82</v>
      </c>
      <c r="H155" s="44">
        <f>G155+G156</f>
        <v>237.82</v>
      </c>
    </row>
    <row r="156" spans="1:8" ht="12.75">
      <c r="A156" s="21"/>
      <c r="B156" s="62"/>
      <c r="C156" s="42" t="s">
        <v>12</v>
      </c>
      <c r="D156" s="29"/>
      <c r="E156" s="35"/>
      <c r="F156" s="54"/>
      <c r="G156" s="54"/>
      <c r="H156" s="44"/>
    </row>
    <row r="157" spans="1:8" ht="12" customHeight="1">
      <c r="A157" s="40"/>
      <c r="B157" s="62"/>
      <c r="C157" s="52"/>
      <c r="D157" s="29"/>
      <c r="E157" s="35"/>
      <c r="F157" s="54"/>
      <c r="G157" s="54"/>
      <c r="H157" s="44"/>
    </row>
    <row r="158" spans="1:8" ht="12.75">
      <c r="A158" s="40"/>
      <c r="B158" s="62">
        <v>3137</v>
      </c>
      <c r="C158" s="52" t="s">
        <v>75</v>
      </c>
      <c r="D158" s="60"/>
      <c r="E158" s="35"/>
      <c r="F158" s="54" t="s">
        <v>392</v>
      </c>
      <c r="G158" s="54">
        <v>656.95</v>
      </c>
      <c r="H158" s="44">
        <f>G158+G159</f>
        <v>656.95</v>
      </c>
    </row>
    <row r="159" spans="1:8" ht="12.75">
      <c r="A159" s="40"/>
      <c r="B159" s="62"/>
      <c r="C159" s="42" t="s">
        <v>12</v>
      </c>
      <c r="D159" s="29"/>
      <c r="E159" s="35"/>
      <c r="F159" s="54"/>
      <c r="G159" s="54"/>
      <c r="H159" s="44"/>
    </row>
    <row r="160" spans="1:8" ht="15" customHeight="1">
      <c r="A160" s="40"/>
      <c r="B160" s="62"/>
      <c r="C160" s="52"/>
      <c r="D160" s="29"/>
      <c r="E160" s="35"/>
      <c r="F160" s="54"/>
      <c r="G160" s="54"/>
      <c r="H160" s="44"/>
    </row>
    <row r="161" spans="1:8" ht="12.75">
      <c r="A161" s="40"/>
      <c r="B161" s="62">
        <v>1619</v>
      </c>
      <c r="C161" s="52" t="s">
        <v>0</v>
      </c>
      <c r="D161" s="29"/>
      <c r="E161" s="35"/>
      <c r="F161" s="54" t="s">
        <v>393</v>
      </c>
      <c r="G161" s="54">
        <v>981.51</v>
      </c>
      <c r="H161" s="44">
        <f>G161+G162</f>
        <v>981.51</v>
      </c>
    </row>
    <row r="162" spans="1:8" ht="12.75">
      <c r="A162" s="40"/>
      <c r="B162" s="62"/>
      <c r="C162" s="42" t="s">
        <v>76</v>
      </c>
      <c r="D162" s="29"/>
      <c r="E162" s="35"/>
      <c r="F162" s="54"/>
      <c r="G162" s="54"/>
      <c r="H162" s="44"/>
    </row>
    <row r="163" spans="1:8" ht="15" customHeight="1">
      <c r="A163" s="40"/>
      <c r="B163" s="62"/>
      <c r="C163" s="52"/>
      <c r="D163" s="29"/>
      <c r="E163" s="35"/>
      <c r="F163" s="54"/>
      <c r="G163" s="54"/>
      <c r="H163" s="44"/>
    </row>
    <row r="164" spans="1:8" ht="12.75">
      <c r="A164" s="40"/>
      <c r="B164" s="62">
        <v>1620</v>
      </c>
      <c r="C164" s="52" t="s">
        <v>77</v>
      </c>
      <c r="D164" s="29"/>
      <c r="E164" s="35"/>
      <c r="F164" s="54" t="s">
        <v>346</v>
      </c>
      <c r="G164" s="54">
        <v>1126.71</v>
      </c>
      <c r="H164" s="44">
        <f>G164+G165</f>
        <v>1126.71</v>
      </c>
    </row>
    <row r="165" spans="1:8" ht="12.75">
      <c r="A165" s="40"/>
      <c r="B165" s="62"/>
      <c r="C165" s="42" t="s">
        <v>12</v>
      </c>
      <c r="D165" s="29"/>
      <c r="E165" s="35"/>
      <c r="F165" s="54"/>
      <c r="G165" s="54"/>
      <c r="H165" s="44"/>
    </row>
    <row r="166" spans="1:8" ht="12.75">
      <c r="A166" s="40"/>
      <c r="B166" s="62"/>
      <c r="C166" s="52"/>
      <c r="D166" s="29"/>
      <c r="E166" s="35"/>
      <c r="F166" s="54"/>
      <c r="G166" s="54"/>
      <c r="H166" s="44"/>
    </row>
    <row r="167" spans="1:8" ht="12.75">
      <c r="A167" s="40"/>
      <c r="B167" s="62">
        <v>1621</v>
      </c>
      <c r="C167" s="52" t="s">
        <v>78</v>
      </c>
      <c r="D167" s="8"/>
      <c r="E167" s="35"/>
      <c r="F167" s="54" t="s">
        <v>394</v>
      </c>
      <c r="G167" s="54">
        <v>981.19</v>
      </c>
      <c r="H167" s="44">
        <f>G167+G168+G169</f>
        <v>3175.6400000000003</v>
      </c>
    </row>
    <row r="168" spans="1:8" ht="12.75">
      <c r="A168" s="40"/>
      <c r="B168" s="62"/>
      <c r="C168" s="42" t="s">
        <v>12</v>
      </c>
      <c r="D168" s="29"/>
      <c r="E168" s="35"/>
      <c r="F168" s="54" t="s">
        <v>395</v>
      </c>
      <c r="G168" s="54">
        <v>880.2</v>
      </c>
      <c r="H168" s="44"/>
    </row>
    <row r="169" spans="1:8" ht="12.75">
      <c r="A169" s="40"/>
      <c r="B169" s="62"/>
      <c r="C169" s="52"/>
      <c r="D169" s="29"/>
      <c r="E169" s="35"/>
      <c r="F169" s="54" t="s">
        <v>396</v>
      </c>
      <c r="G169" s="54">
        <v>1314.25</v>
      </c>
      <c r="H169" s="44"/>
    </row>
    <row r="170" spans="1:8" ht="12.75">
      <c r="A170" s="40"/>
      <c r="B170" s="62"/>
      <c r="C170" s="52"/>
      <c r="D170" s="29"/>
      <c r="E170" s="35"/>
      <c r="F170" s="54"/>
      <c r="G170" s="54"/>
      <c r="H170" s="44"/>
    </row>
    <row r="171" spans="1:8" ht="12.75">
      <c r="A171" s="40"/>
      <c r="B171" s="62">
        <v>1746</v>
      </c>
      <c r="C171" s="52" t="s">
        <v>102</v>
      </c>
      <c r="D171" s="61"/>
      <c r="E171" s="35"/>
      <c r="F171" s="54" t="s">
        <v>397</v>
      </c>
      <c r="G171" s="54">
        <v>340</v>
      </c>
      <c r="H171" s="44">
        <f>G171+G172</f>
        <v>340</v>
      </c>
    </row>
    <row r="172" spans="1:8" ht="12.75">
      <c r="A172" s="40"/>
      <c r="B172" s="62"/>
      <c r="C172" s="42" t="s">
        <v>103</v>
      </c>
      <c r="D172" s="8"/>
      <c r="E172" s="35"/>
      <c r="F172" s="54"/>
      <c r="G172" s="54"/>
      <c r="H172" s="44"/>
    </row>
    <row r="173" spans="1:8" ht="12.75">
      <c r="A173" s="40"/>
      <c r="B173" s="62"/>
      <c r="C173" s="42"/>
      <c r="D173" s="8"/>
      <c r="E173" s="35"/>
      <c r="F173" s="54"/>
      <c r="G173" s="54"/>
      <c r="H173" s="44"/>
    </row>
    <row r="174" spans="1:8" ht="12.75">
      <c r="A174" s="40"/>
      <c r="B174" s="62"/>
      <c r="C174" s="59"/>
      <c r="D174" s="61"/>
      <c r="E174" s="35"/>
      <c r="F174" s="54"/>
      <c r="G174" s="54"/>
      <c r="H174" s="44"/>
    </row>
    <row r="175" spans="1:8" ht="12.75">
      <c r="A175" s="40"/>
      <c r="B175" s="62">
        <v>2080</v>
      </c>
      <c r="C175" s="52" t="s">
        <v>104</v>
      </c>
      <c r="D175" s="61"/>
      <c r="E175" s="35"/>
      <c r="F175" s="54" t="s">
        <v>398</v>
      </c>
      <c r="G175" s="54">
        <v>1258.3</v>
      </c>
      <c r="H175" s="44">
        <f>G175+G176</f>
        <v>1258.3</v>
      </c>
    </row>
    <row r="176" spans="1:8" ht="12.75">
      <c r="A176" s="40"/>
      <c r="B176" s="62"/>
      <c r="C176" s="42" t="s">
        <v>105</v>
      </c>
      <c r="D176" s="8"/>
      <c r="E176" s="35"/>
      <c r="F176" s="54"/>
      <c r="G176" s="54"/>
      <c r="H176" s="44"/>
    </row>
    <row r="177" spans="1:8" ht="12.75">
      <c r="A177" s="40"/>
      <c r="B177" s="62"/>
      <c r="C177" s="42"/>
      <c r="D177" s="61"/>
      <c r="E177" s="35"/>
      <c r="F177" s="54"/>
      <c r="G177" s="54"/>
      <c r="H177" s="44"/>
    </row>
    <row r="178" spans="1:8" ht="12.75">
      <c r="A178" s="40"/>
      <c r="B178" s="53">
        <v>2213</v>
      </c>
      <c r="C178" s="59" t="s">
        <v>81</v>
      </c>
      <c r="D178" s="61"/>
      <c r="E178" s="35"/>
      <c r="F178" s="54" t="s">
        <v>399</v>
      </c>
      <c r="G178" s="54">
        <v>68.42</v>
      </c>
      <c r="H178" s="44">
        <f>G178+G179+G180</f>
        <v>1513.72</v>
      </c>
    </row>
    <row r="179" spans="1:8" ht="12.75">
      <c r="A179" s="40"/>
      <c r="B179" s="53"/>
      <c r="C179" s="59" t="s">
        <v>82</v>
      </c>
      <c r="D179" s="8"/>
      <c r="E179" s="35"/>
      <c r="F179" s="54" t="s">
        <v>400</v>
      </c>
      <c r="G179" s="54">
        <v>1445.3</v>
      </c>
      <c r="H179" s="44"/>
    </row>
    <row r="180" spans="1:8" ht="12.75">
      <c r="A180" s="40"/>
      <c r="B180" s="53"/>
      <c r="C180" s="59"/>
      <c r="D180" s="61"/>
      <c r="E180" s="35"/>
      <c r="F180" s="54"/>
      <c r="G180" s="54"/>
      <c r="H180" s="44"/>
    </row>
    <row r="181" spans="1:8" ht="12.75">
      <c r="A181" s="40"/>
      <c r="B181" s="111"/>
      <c r="C181" s="110"/>
      <c r="D181" s="61"/>
      <c r="E181" s="35"/>
      <c r="F181" s="54"/>
      <c r="G181" s="54"/>
      <c r="H181" s="44"/>
    </row>
    <row r="182" spans="1:8" ht="12.75">
      <c r="A182" s="40"/>
      <c r="B182" s="109">
        <v>3122</v>
      </c>
      <c r="C182" s="110" t="s">
        <v>83</v>
      </c>
      <c r="D182" s="61"/>
      <c r="E182" s="35"/>
      <c r="F182" s="54" t="s">
        <v>401</v>
      </c>
      <c r="G182" s="54">
        <v>967.63</v>
      </c>
      <c r="H182" s="44">
        <f>G182+G183</f>
        <v>967.63</v>
      </c>
    </row>
    <row r="183" spans="1:8" ht="12.75">
      <c r="A183" s="40"/>
      <c r="B183" s="109"/>
      <c r="C183" s="110" t="s">
        <v>84</v>
      </c>
      <c r="D183" s="8"/>
      <c r="E183" s="35"/>
      <c r="F183" s="54"/>
      <c r="G183" s="54"/>
      <c r="H183" s="44"/>
    </row>
    <row r="184" spans="1:8" ht="12.75">
      <c r="A184" s="40"/>
      <c r="B184" s="111"/>
      <c r="C184" s="63"/>
      <c r="D184" s="61"/>
      <c r="E184" s="35"/>
      <c r="F184" s="54"/>
      <c r="G184" s="54"/>
      <c r="H184" s="44"/>
    </row>
    <row r="185" spans="1:8" ht="12.75">
      <c r="A185" s="40"/>
      <c r="B185" s="64">
        <v>1718</v>
      </c>
      <c r="C185" s="59" t="s">
        <v>85</v>
      </c>
      <c r="D185" s="61"/>
      <c r="E185" s="35"/>
      <c r="F185" s="54" t="s">
        <v>402</v>
      </c>
      <c r="G185" s="54">
        <v>578.86</v>
      </c>
      <c r="H185" s="44">
        <f>G185+G186</f>
        <v>578.86</v>
      </c>
    </row>
    <row r="186" spans="1:8" ht="12.75">
      <c r="A186" s="40"/>
      <c r="B186" s="32"/>
      <c r="C186" s="63" t="s">
        <v>86</v>
      </c>
      <c r="D186" s="61"/>
      <c r="E186" s="24"/>
      <c r="F186" s="54"/>
      <c r="G186" s="54"/>
      <c r="H186" s="44"/>
    </row>
    <row r="187" spans="1:8" ht="12.75">
      <c r="A187" s="40"/>
      <c r="B187" s="62"/>
      <c r="C187" s="59"/>
      <c r="D187" s="61"/>
      <c r="E187" s="35"/>
      <c r="F187" s="54"/>
      <c r="G187" s="54"/>
      <c r="H187" s="44"/>
    </row>
    <row r="188" spans="1:8" ht="12.75">
      <c r="A188" s="40"/>
      <c r="B188" s="64">
        <v>2191</v>
      </c>
      <c r="C188" s="59" t="s">
        <v>87</v>
      </c>
      <c r="D188" s="61"/>
      <c r="E188" s="35"/>
      <c r="F188" s="54" t="s">
        <v>342</v>
      </c>
      <c r="G188" s="54">
        <v>667.75</v>
      </c>
      <c r="H188" s="44">
        <f>G188+G189</f>
        <v>667.75</v>
      </c>
    </row>
    <row r="189" spans="1:8" ht="12.75">
      <c r="A189" s="40"/>
      <c r="B189" s="64"/>
      <c r="C189" s="59" t="s">
        <v>88</v>
      </c>
      <c r="D189" s="61"/>
      <c r="E189" s="35"/>
      <c r="F189" s="54"/>
      <c r="G189" s="54"/>
      <c r="H189" s="44"/>
    </row>
    <row r="190" spans="1:8" ht="12.75">
      <c r="A190" s="40"/>
      <c r="B190" s="64"/>
      <c r="C190" s="59"/>
      <c r="D190" s="61"/>
      <c r="E190" s="35"/>
      <c r="F190" s="54"/>
      <c r="G190" s="54"/>
      <c r="H190" s="44"/>
    </row>
    <row r="191" spans="1:8" ht="12.75">
      <c r="A191" s="40"/>
      <c r="B191" s="64">
        <v>2486</v>
      </c>
      <c r="C191" s="59" t="s">
        <v>95</v>
      </c>
      <c r="D191" s="61"/>
      <c r="E191" s="35"/>
      <c r="F191" s="54" t="s">
        <v>347</v>
      </c>
      <c r="G191" s="54">
        <v>837.1</v>
      </c>
      <c r="H191" s="44">
        <f>G191</f>
        <v>837.1</v>
      </c>
    </row>
    <row r="192" spans="1:8" ht="12.75">
      <c r="A192" s="40"/>
      <c r="B192" s="64"/>
      <c r="C192" s="59" t="s">
        <v>96</v>
      </c>
      <c r="D192" s="61"/>
      <c r="E192" s="35"/>
      <c r="F192" s="54"/>
      <c r="G192" s="54"/>
      <c r="H192" s="44"/>
    </row>
    <row r="193" spans="1:8" ht="12.75">
      <c r="A193" s="40"/>
      <c r="B193" s="64"/>
      <c r="C193" s="59"/>
      <c r="D193" s="61"/>
      <c r="E193" s="35"/>
      <c r="F193" s="54"/>
      <c r="G193" s="54"/>
      <c r="H193" s="44"/>
    </row>
    <row r="194" spans="1:8" ht="12.75">
      <c r="A194" s="40"/>
      <c r="B194" s="64">
        <v>3533</v>
      </c>
      <c r="C194" s="59" t="s">
        <v>129</v>
      </c>
      <c r="D194" s="126"/>
      <c r="E194" s="35"/>
      <c r="F194" s="54" t="s">
        <v>403</v>
      </c>
      <c r="G194" s="54">
        <v>179.56</v>
      </c>
      <c r="H194" s="44">
        <f>G194</f>
        <v>179.56</v>
      </c>
    </row>
    <row r="195" spans="1:8" ht="12.75">
      <c r="A195" s="40"/>
      <c r="B195" s="64"/>
      <c r="C195" s="59" t="s">
        <v>119</v>
      </c>
      <c r="D195" s="126"/>
      <c r="E195" s="35"/>
      <c r="F195" s="54"/>
      <c r="G195" s="54"/>
      <c r="H195" s="44"/>
    </row>
    <row r="196" spans="1:8" ht="12.75">
      <c r="A196" s="40"/>
      <c r="B196" s="64"/>
      <c r="C196" s="59"/>
      <c r="D196" s="126"/>
      <c r="E196" s="35"/>
      <c r="F196" s="54"/>
      <c r="G196" s="54"/>
      <c r="H196" s="44"/>
    </row>
    <row r="197" spans="1:8" ht="12.75">
      <c r="A197" s="40"/>
      <c r="B197" s="64">
        <v>3535</v>
      </c>
      <c r="C197" s="59" t="s">
        <v>113</v>
      </c>
      <c r="D197" s="34"/>
      <c r="E197" s="35"/>
      <c r="F197" s="54" t="s">
        <v>403</v>
      </c>
      <c r="G197" s="54">
        <v>369.29</v>
      </c>
      <c r="H197" s="44">
        <f>G197</f>
        <v>369.29</v>
      </c>
    </row>
    <row r="198" spans="1:8" ht="12.75">
      <c r="A198" s="40"/>
      <c r="B198" s="64"/>
      <c r="C198" s="59" t="s">
        <v>114</v>
      </c>
      <c r="D198" s="34"/>
      <c r="E198" s="35"/>
      <c r="F198" s="54"/>
      <c r="G198" s="54"/>
      <c r="H198" s="44"/>
    </row>
    <row r="199" spans="1:8" ht="12.75">
      <c r="A199" s="40"/>
      <c r="B199" s="64"/>
      <c r="C199" s="59"/>
      <c r="D199" s="61"/>
      <c r="E199" s="35"/>
      <c r="F199" s="54"/>
      <c r="G199" s="54"/>
      <c r="H199" s="44"/>
    </row>
    <row r="200" spans="1:8" ht="12.75">
      <c r="A200" s="40"/>
      <c r="B200" s="64">
        <v>3537</v>
      </c>
      <c r="C200" s="59" t="s">
        <v>115</v>
      </c>
      <c r="D200" s="34"/>
      <c r="E200" s="35"/>
      <c r="F200" s="54" t="s">
        <v>404</v>
      </c>
      <c r="G200" s="54">
        <v>1510.45</v>
      </c>
      <c r="H200" s="44">
        <f>G200</f>
        <v>1510.45</v>
      </c>
    </row>
    <row r="201" spans="1:8" ht="12.75">
      <c r="A201" s="40"/>
      <c r="B201" s="64"/>
      <c r="C201" s="59" t="s">
        <v>116</v>
      </c>
      <c r="D201" s="61"/>
      <c r="E201" s="35"/>
      <c r="F201" s="54"/>
      <c r="G201" s="54"/>
      <c r="H201" s="44"/>
    </row>
    <row r="202" spans="1:8" ht="12.75">
      <c r="A202" s="40"/>
      <c r="B202" s="64"/>
      <c r="C202" s="59"/>
      <c r="D202" s="61"/>
      <c r="E202" s="35"/>
      <c r="F202" s="54"/>
      <c r="G202" s="54"/>
      <c r="H202" s="44"/>
    </row>
    <row r="203" spans="1:8" ht="12.75">
      <c r="A203" s="40"/>
      <c r="B203" s="64">
        <v>3539</v>
      </c>
      <c r="C203" s="59" t="s">
        <v>130</v>
      </c>
      <c r="D203" s="61"/>
      <c r="E203" s="35"/>
      <c r="F203" s="54" t="s">
        <v>405</v>
      </c>
      <c r="G203" s="54">
        <v>112.33</v>
      </c>
      <c r="H203" s="44">
        <f>G203</f>
        <v>112.33</v>
      </c>
    </row>
    <row r="204" spans="1:8" ht="12.75">
      <c r="A204" s="40"/>
      <c r="B204" s="64"/>
      <c r="C204" s="59" t="s">
        <v>123</v>
      </c>
      <c r="D204" s="61"/>
      <c r="E204" s="35"/>
      <c r="F204" s="54"/>
      <c r="G204" s="54"/>
      <c r="H204" s="44"/>
    </row>
    <row r="205" spans="1:8" ht="13.5" thickBot="1">
      <c r="A205" s="40"/>
      <c r="B205" s="62"/>
      <c r="C205" s="59"/>
      <c r="D205" s="29"/>
      <c r="E205" s="35"/>
      <c r="F205" s="54"/>
      <c r="G205" s="54"/>
      <c r="H205" s="44"/>
    </row>
    <row r="206" spans="1:8" ht="13.5" thickBot="1">
      <c r="A206" s="65"/>
      <c r="B206" s="66"/>
      <c r="C206" s="67" t="s">
        <v>89</v>
      </c>
      <c r="D206" s="68"/>
      <c r="E206" s="69"/>
      <c r="F206" s="70"/>
      <c r="G206" s="71">
        <f>SUM(G11:G205)</f>
        <v>101636.79000000002</v>
      </c>
      <c r="H206" s="81">
        <f>SUM(H11:H205)</f>
        <v>101636.79000000001</v>
      </c>
    </row>
    <row r="207" spans="5:8" ht="12.75">
      <c r="E207" s="4"/>
      <c r="F207" s="5"/>
      <c r="G207" s="5"/>
      <c r="H207" s="72"/>
    </row>
    <row r="208" spans="4:8" ht="15.75">
      <c r="D208" s="137"/>
      <c r="E208" s="4"/>
      <c r="F208" s="5"/>
      <c r="G208" s="5" t="s">
        <v>90</v>
      </c>
      <c r="H208" s="72"/>
    </row>
    <row r="209" spans="5:8" ht="12.75">
      <c r="E209" s="5"/>
      <c r="F209" s="5"/>
      <c r="G209" s="5" t="s">
        <v>91</v>
      </c>
      <c r="H209" s="30"/>
    </row>
    <row r="210" spans="1:8" ht="12.75">
      <c r="A210" s="1"/>
      <c r="B210" s="1"/>
      <c r="C210" s="1"/>
      <c r="F210" s="96"/>
      <c r="G210" s="30"/>
      <c r="H210" s="30"/>
    </row>
    <row r="211" spans="1:8" ht="12.75">
      <c r="A211" s="4"/>
      <c r="B211" s="7"/>
      <c r="C211" s="8"/>
      <c r="D211" s="8" t="s">
        <v>406</v>
      </c>
      <c r="E211" s="8"/>
      <c r="F211" s="96"/>
      <c r="G211" s="5"/>
      <c r="H211" s="72"/>
    </row>
    <row r="212" spans="1:8" ht="12.75">
      <c r="A212" s="4"/>
      <c r="B212" s="7"/>
      <c r="C212" s="8"/>
      <c r="D212" s="116" t="s">
        <v>317</v>
      </c>
      <c r="E212" s="8"/>
      <c r="F212" s="96"/>
      <c r="G212" s="5"/>
      <c r="H212" s="72"/>
    </row>
    <row r="213" spans="5:8" ht="12.75">
      <c r="E213" s="4"/>
      <c r="F213" s="96"/>
      <c r="G213" s="5" t="s">
        <v>318</v>
      </c>
      <c r="H213" s="72"/>
    </row>
    <row r="214" spans="2:8" ht="12.75">
      <c r="B214" s="2" t="s">
        <v>3</v>
      </c>
      <c r="C214" s="1"/>
      <c r="D214" s="4" t="s">
        <v>131</v>
      </c>
      <c r="E214" s="4"/>
      <c r="F214" s="96"/>
      <c r="G214" s="5"/>
      <c r="H214" s="72"/>
    </row>
    <row r="215" spans="5:8" ht="13.5" thickBot="1">
      <c r="E215" s="4"/>
      <c r="F215" s="96"/>
      <c r="G215" s="5"/>
      <c r="H215" s="72"/>
    </row>
    <row r="216" spans="1:8" ht="27" customHeight="1" thickBot="1">
      <c r="A216" s="10" t="s">
        <v>4</v>
      </c>
      <c r="B216" s="73" t="s">
        <v>93</v>
      </c>
      <c r="C216" s="10" t="s">
        <v>94</v>
      </c>
      <c r="D216" s="11" t="s">
        <v>6</v>
      </c>
      <c r="E216" s="12" t="s">
        <v>7</v>
      </c>
      <c r="F216" s="140" t="s">
        <v>8</v>
      </c>
      <c r="G216" s="14" t="s">
        <v>9</v>
      </c>
      <c r="H216" s="15" t="s">
        <v>10</v>
      </c>
    </row>
    <row r="217" spans="1:8" ht="12.75">
      <c r="A217" s="29"/>
      <c r="B217" s="22" t="s">
        <v>308</v>
      </c>
      <c r="C217" s="27" t="s">
        <v>106</v>
      </c>
      <c r="D217" s="17"/>
      <c r="E217" s="29"/>
      <c r="F217" s="25" t="s">
        <v>407</v>
      </c>
      <c r="G217" s="28">
        <v>763.21</v>
      </c>
      <c r="H217" s="26">
        <f>G217+G218+G219</f>
        <v>763.21</v>
      </c>
    </row>
    <row r="218" spans="1:8" ht="12.75">
      <c r="A218" s="53"/>
      <c r="B218" s="36"/>
      <c r="C218" s="33"/>
      <c r="D218" s="34"/>
      <c r="E218" s="35"/>
      <c r="F218" s="32"/>
      <c r="G218" s="28"/>
      <c r="H218" s="44"/>
    </row>
    <row r="219" spans="1:8" ht="13.5" thickBot="1">
      <c r="A219" s="64"/>
      <c r="B219" s="36"/>
      <c r="C219" s="33"/>
      <c r="D219" s="34"/>
      <c r="E219" s="35"/>
      <c r="F219" s="62"/>
      <c r="G219" s="83"/>
      <c r="H219" s="44"/>
    </row>
    <row r="220" spans="1:8" ht="13.5" thickBot="1">
      <c r="A220" s="75" t="s">
        <v>92</v>
      </c>
      <c r="B220" s="76"/>
      <c r="C220" s="77"/>
      <c r="D220" s="78"/>
      <c r="E220" s="141"/>
      <c r="F220" s="135"/>
      <c r="G220" s="142">
        <f>SUM(G217:G219)</f>
        <v>763.21</v>
      </c>
      <c r="H220" s="81">
        <f>SUM(H217:H219)</f>
        <v>763.21</v>
      </c>
    </row>
    <row r="222" spans="7:8" ht="12.75">
      <c r="G222" s="84" t="s">
        <v>315</v>
      </c>
      <c r="H222" s="84">
        <f>H220</f>
        <v>763.21</v>
      </c>
    </row>
    <row r="223" spans="7:8" ht="12.75">
      <c r="G223" s="84" t="s">
        <v>316</v>
      </c>
      <c r="H223" s="84">
        <f>H222+H206</f>
        <v>102400.00000000001</v>
      </c>
    </row>
    <row r="224" ht="12.75">
      <c r="F224" s="5" t="s">
        <v>90</v>
      </c>
    </row>
    <row r="225" ht="12.75">
      <c r="F225" s="5" t="s">
        <v>91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4"/>
  <sheetViews>
    <sheetView workbookViewId="0" topLeftCell="A187">
      <selection activeCell="F5" sqref="F5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26.8515625" style="3" customWidth="1"/>
    <col min="4" max="4" width="18.28125" style="3" customWidth="1"/>
    <col min="5" max="5" width="12.140625" style="3" customWidth="1"/>
    <col min="6" max="6" width="18.7109375" style="3" customWidth="1"/>
    <col min="7" max="7" width="16.421875" style="3" customWidth="1"/>
    <col min="8" max="8" width="14.8515625" style="3" customWidth="1"/>
    <col min="9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534</v>
      </c>
      <c r="F4" s="4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117</v>
      </c>
      <c r="E6" s="97"/>
      <c r="G6" s="5"/>
      <c r="H6" s="6"/>
    </row>
    <row r="7" spans="1:8" ht="12.75">
      <c r="A7" s="4"/>
      <c r="B7" s="4"/>
      <c r="C7" s="8"/>
      <c r="D7" s="8" t="s">
        <v>408</v>
      </c>
      <c r="E7" s="8"/>
      <c r="G7" s="5"/>
      <c r="H7" s="6"/>
    </row>
    <row r="8" spans="2:8" ht="12.75">
      <c r="B8" s="1" t="s">
        <v>97</v>
      </c>
      <c r="C8" s="1"/>
      <c r="E8" s="4"/>
      <c r="F8" s="5"/>
      <c r="G8" s="5" t="s">
        <v>409</v>
      </c>
      <c r="H8" s="6"/>
    </row>
    <row r="9" spans="5:8" ht="5.25" customHeight="1" thickBot="1">
      <c r="E9" s="4"/>
      <c r="F9" s="5"/>
      <c r="G9" s="5"/>
      <c r="H9" s="6"/>
    </row>
    <row r="10" spans="1:8" ht="18.75" customHeight="1" thickBot="1">
      <c r="A10" s="85" t="s">
        <v>4</v>
      </c>
      <c r="B10" s="86" t="s">
        <v>98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1"/>
      <c r="B11" s="87">
        <v>1503</v>
      </c>
      <c r="C11" s="16" t="s">
        <v>11</v>
      </c>
      <c r="D11" s="17"/>
      <c r="E11" s="18"/>
      <c r="F11" s="19" t="s">
        <v>410</v>
      </c>
      <c r="G11" s="88">
        <v>3015.23</v>
      </c>
      <c r="H11" s="20">
        <f>G11+G12+G13+G14+G15</f>
        <v>7893.68</v>
      </c>
    </row>
    <row r="12" spans="1:8" ht="12.75">
      <c r="A12" s="21"/>
      <c r="B12" s="89"/>
      <c r="C12" s="23" t="s">
        <v>12</v>
      </c>
      <c r="D12" s="17"/>
      <c r="E12" s="24"/>
      <c r="F12" s="25" t="s">
        <v>327</v>
      </c>
      <c r="G12" s="28">
        <v>2609.69</v>
      </c>
      <c r="H12" s="26"/>
    </row>
    <row r="13" spans="1:8" ht="12.75">
      <c r="A13" s="21"/>
      <c r="B13" s="89"/>
      <c r="C13" s="23"/>
      <c r="D13" s="17"/>
      <c r="E13" s="24"/>
      <c r="F13" s="25" t="s">
        <v>411</v>
      </c>
      <c r="G13" s="28">
        <v>852.14</v>
      </c>
      <c r="H13" s="26"/>
    </row>
    <row r="14" spans="1:8" ht="12.75">
      <c r="A14" s="21"/>
      <c r="B14" s="89"/>
      <c r="C14" s="23"/>
      <c r="D14" s="17"/>
      <c r="E14" s="24"/>
      <c r="F14" s="25" t="s">
        <v>412</v>
      </c>
      <c r="G14" s="28">
        <v>833.32</v>
      </c>
      <c r="H14" s="26"/>
    </row>
    <row r="15" spans="1:8" ht="12.75">
      <c r="A15" s="21"/>
      <c r="B15" s="89"/>
      <c r="C15" s="23"/>
      <c r="D15" s="17"/>
      <c r="E15" s="24"/>
      <c r="F15" s="25" t="s">
        <v>413</v>
      </c>
      <c r="G15" s="28">
        <v>583.3</v>
      </c>
      <c r="H15" s="26"/>
    </row>
    <row r="16" spans="1:8" ht="12.75">
      <c r="A16" s="21"/>
      <c r="B16" s="89"/>
      <c r="C16" s="23"/>
      <c r="D16" s="17"/>
      <c r="E16" s="24"/>
      <c r="F16" s="25"/>
      <c r="G16" s="28"/>
      <c r="H16" s="26"/>
    </row>
    <row r="17" spans="1:8" ht="12.75">
      <c r="A17" s="21"/>
      <c r="B17" s="89">
        <v>1505</v>
      </c>
      <c r="C17" s="27" t="s">
        <v>16</v>
      </c>
      <c r="D17" s="17"/>
      <c r="E17" s="24"/>
      <c r="F17" s="25"/>
      <c r="G17" s="28"/>
      <c r="H17" s="26">
        <f>G17+G18</f>
        <v>0</v>
      </c>
    </row>
    <row r="18" spans="1:8" ht="12.75">
      <c r="A18" s="21"/>
      <c r="B18" s="89"/>
      <c r="C18" s="23" t="s">
        <v>18</v>
      </c>
      <c r="D18" s="17"/>
      <c r="E18" s="24"/>
      <c r="F18" s="25"/>
      <c r="G18" s="28"/>
      <c r="H18" s="26"/>
    </row>
    <row r="19" spans="1:8" ht="12.75">
      <c r="A19" s="21"/>
      <c r="B19" s="89"/>
      <c r="C19" s="23"/>
      <c r="D19" s="17"/>
      <c r="E19" s="24"/>
      <c r="F19" s="25"/>
      <c r="G19" s="28"/>
      <c r="H19" s="26"/>
    </row>
    <row r="20" spans="1:8" ht="12.75">
      <c r="A20" s="21"/>
      <c r="B20" s="89">
        <v>1506</v>
      </c>
      <c r="C20" s="27" t="s">
        <v>19</v>
      </c>
      <c r="D20" s="17"/>
      <c r="E20" s="24"/>
      <c r="F20" s="25" t="s">
        <v>414</v>
      </c>
      <c r="G20" s="28">
        <v>808.32</v>
      </c>
      <c r="H20" s="26">
        <f>G20+G21</f>
        <v>808.32</v>
      </c>
    </row>
    <row r="21" spans="1:8" ht="12.75">
      <c r="A21" s="21"/>
      <c r="B21" s="89"/>
      <c r="C21" s="23" t="s">
        <v>20</v>
      </c>
      <c r="D21" s="17"/>
      <c r="E21" s="24"/>
      <c r="F21" s="25"/>
      <c r="G21" s="28"/>
      <c r="H21" s="26"/>
    </row>
    <row r="22" spans="1:8" ht="12.75">
      <c r="A22" s="21"/>
      <c r="B22" s="89"/>
      <c r="C22" s="23"/>
      <c r="D22" s="17"/>
      <c r="E22" s="24"/>
      <c r="F22" s="25"/>
      <c r="G22" s="28"/>
      <c r="H22" s="26"/>
    </row>
    <row r="23" spans="1:8" ht="12.75">
      <c r="A23" s="21"/>
      <c r="B23" s="89">
        <v>1507</v>
      </c>
      <c r="C23" s="27" t="s">
        <v>21</v>
      </c>
      <c r="D23" s="17"/>
      <c r="E23" s="24"/>
      <c r="F23" s="25" t="s">
        <v>415</v>
      </c>
      <c r="G23" s="28">
        <v>1607.11</v>
      </c>
      <c r="H23" s="26">
        <f>G23+G24+G25</f>
        <v>3479.88</v>
      </c>
    </row>
    <row r="24" spans="1:8" ht="12.75">
      <c r="A24" s="21"/>
      <c r="B24" s="89"/>
      <c r="C24" s="23" t="s">
        <v>22</v>
      </c>
      <c r="D24" s="17"/>
      <c r="E24" s="24"/>
      <c r="F24" s="25" t="s">
        <v>320</v>
      </c>
      <c r="G24" s="28">
        <v>510.8</v>
      </c>
      <c r="H24" s="26"/>
    </row>
    <row r="25" spans="1:8" ht="12.75">
      <c r="A25" s="21"/>
      <c r="B25" s="89"/>
      <c r="C25" s="23"/>
      <c r="D25" s="17"/>
      <c r="E25" s="24"/>
      <c r="F25" s="25" t="s">
        <v>416</v>
      </c>
      <c r="G25" s="28">
        <v>1361.97</v>
      </c>
      <c r="H25" s="26"/>
    </row>
    <row r="26" spans="1:8" ht="12.75">
      <c r="A26" s="21"/>
      <c r="B26" s="89"/>
      <c r="C26" s="23"/>
      <c r="D26" s="17"/>
      <c r="E26" s="24"/>
      <c r="F26" s="25"/>
      <c r="G26" s="28"/>
      <c r="H26" s="26"/>
    </row>
    <row r="27" spans="1:8" ht="12.75">
      <c r="A27" s="21"/>
      <c r="B27" s="89">
        <v>1508</v>
      </c>
      <c r="C27" s="27" t="s">
        <v>23</v>
      </c>
      <c r="D27" s="17"/>
      <c r="E27" s="24"/>
      <c r="F27" s="25" t="s">
        <v>417</v>
      </c>
      <c r="G27" s="28">
        <v>6482.36</v>
      </c>
      <c r="H27" s="26">
        <f>G27+G28+G29</f>
        <v>6482.36</v>
      </c>
    </row>
    <row r="28" spans="1:8" ht="12.75">
      <c r="A28" s="21"/>
      <c r="B28" s="89"/>
      <c r="C28" s="23" t="s">
        <v>24</v>
      </c>
      <c r="D28" s="17"/>
      <c r="E28" s="24"/>
      <c r="F28" s="25"/>
      <c r="G28" s="28"/>
      <c r="H28" s="26"/>
    </row>
    <row r="29" spans="1:8" ht="12.75">
      <c r="A29" s="21"/>
      <c r="B29" s="89"/>
      <c r="C29" s="23"/>
      <c r="D29" s="17"/>
      <c r="E29" s="24"/>
      <c r="F29" s="25"/>
      <c r="G29" s="28"/>
      <c r="H29" s="26"/>
    </row>
    <row r="30" spans="1:8" ht="12.75">
      <c r="A30" s="21"/>
      <c r="B30" s="89">
        <v>1509</v>
      </c>
      <c r="C30" s="27" t="s">
        <v>25</v>
      </c>
      <c r="D30" s="17"/>
      <c r="E30" s="24"/>
      <c r="F30" s="25" t="s">
        <v>418</v>
      </c>
      <c r="G30" s="28">
        <v>7510.57</v>
      </c>
      <c r="H30" s="26">
        <f>G30+G31+G32</f>
        <v>9017.079999999998</v>
      </c>
    </row>
    <row r="31" spans="1:8" ht="12.75">
      <c r="A31" s="21"/>
      <c r="B31" s="89"/>
      <c r="C31" s="23" t="s">
        <v>14</v>
      </c>
      <c r="D31" s="17"/>
      <c r="E31" s="24"/>
      <c r="F31" s="25" t="s">
        <v>419</v>
      </c>
      <c r="G31" s="28">
        <v>760.46</v>
      </c>
      <c r="H31" s="26"/>
    </row>
    <row r="32" spans="1:8" ht="12.75">
      <c r="A32" s="21"/>
      <c r="B32" s="89"/>
      <c r="C32" s="23"/>
      <c r="D32" s="17"/>
      <c r="E32" s="24"/>
      <c r="F32" s="25" t="s">
        <v>420</v>
      </c>
      <c r="G32" s="28">
        <v>746.05</v>
      </c>
      <c r="H32" s="26"/>
    </row>
    <row r="33" spans="1:8" ht="12.75">
      <c r="A33" s="21"/>
      <c r="B33" s="89"/>
      <c r="C33" s="23"/>
      <c r="D33" s="17"/>
      <c r="E33" s="24"/>
      <c r="F33" s="25"/>
      <c r="G33" s="28"/>
      <c r="H33" s="26"/>
    </row>
    <row r="34" spans="1:8" ht="12.75">
      <c r="A34" s="21"/>
      <c r="B34" s="89">
        <v>1510</v>
      </c>
      <c r="C34" s="27" t="s">
        <v>26</v>
      </c>
      <c r="D34" s="17"/>
      <c r="E34" s="24"/>
      <c r="F34" s="25" t="s">
        <v>352</v>
      </c>
      <c r="G34" s="28">
        <v>12799.37</v>
      </c>
      <c r="H34" s="26">
        <f>G34+G35</f>
        <v>12799.37</v>
      </c>
    </row>
    <row r="35" spans="1:8" ht="12.75">
      <c r="A35" s="21"/>
      <c r="B35" s="89"/>
      <c r="C35" s="23" t="s">
        <v>17</v>
      </c>
      <c r="D35" s="17"/>
      <c r="E35" s="24"/>
      <c r="F35" s="25"/>
      <c r="G35" s="28"/>
      <c r="H35" s="26"/>
    </row>
    <row r="36" spans="1:8" ht="12.75">
      <c r="A36" s="21"/>
      <c r="B36" s="89"/>
      <c r="C36" s="23"/>
      <c r="D36" s="17"/>
      <c r="E36" s="24"/>
      <c r="F36" s="25"/>
      <c r="G36" s="28"/>
      <c r="H36" s="26"/>
    </row>
    <row r="37" spans="1:8" ht="12.75">
      <c r="A37" s="21"/>
      <c r="B37" s="89">
        <v>1511</v>
      </c>
      <c r="C37" s="27" t="s">
        <v>27</v>
      </c>
      <c r="D37" s="17"/>
      <c r="E37" s="24"/>
      <c r="F37" s="29" t="s">
        <v>421</v>
      </c>
      <c r="G37" s="25">
        <v>2528.53</v>
      </c>
      <c r="H37" s="26">
        <f>G37+G38</f>
        <v>2528.53</v>
      </c>
    </row>
    <row r="38" spans="1:8" ht="12.75">
      <c r="A38" s="21"/>
      <c r="B38" s="89"/>
      <c r="C38" s="23" t="s">
        <v>12</v>
      </c>
      <c r="D38" s="17"/>
      <c r="E38" s="24"/>
      <c r="F38" s="29"/>
      <c r="G38" s="25"/>
      <c r="H38" s="26"/>
    </row>
    <row r="39" spans="1:8" ht="12.75">
      <c r="A39" s="21"/>
      <c r="B39" s="89"/>
      <c r="C39" s="23"/>
      <c r="D39" s="17"/>
      <c r="E39" s="24"/>
      <c r="F39" s="29"/>
      <c r="G39" s="25"/>
      <c r="H39" s="26"/>
    </row>
    <row r="40" spans="1:8" ht="12.75">
      <c r="A40" s="21"/>
      <c r="B40" s="89">
        <v>1512</v>
      </c>
      <c r="C40" s="27" t="s">
        <v>28</v>
      </c>
      <c r="D40" s="17"/>
      <c r="E40" s="24"/>
      <c r="F40" s="25" t="s">
        <v>422</v>
      </c>
      <c r="G40" s="28">
        <v>2252.32</v>
      </c>
      <c r="H40" s="26">
        <f>G40+G41</f>
        <v>2252.32</v>
      </c>
    </row>
    <row r="41" spans="1:8" ht="12.75">
      <c r="A41" s="21"/>
      <c r="B41" s="89"/>
      <c r="C41" s="23" t="s">
        <v>12</v>
      </c>
      <c r="D41" s="17"/>
      <c r="E41" s="24"/>
      <c r="F41" s="25"/>
      <c r="G41" s="28"/>
      <c r="H41" s="26"/>
    </row>
    <row r="42" spans="1:8" ht="12.75">
      <c r="A42" s="21"/>
      <c r="B42" s="89"/>
      <c r="C42" s="23"/>
      <c r="D42" s="17"/>
      <c r="E42" s="24"/>
      <c r="F42" s="25"/>
      <c r="G42" s="28"/>
      <c r="H42" s="26"/>
    </row>
    <row r="43" spans="1:8" ht="12.75">
      <c r="A43" s="21"/>
      <c r="B43" s="89">
        <v>1513</v>
      </c>
      <c r="C43" s="27" t="s">
        <v>29</v>
      </c>
      <c r="D43" s="17"/>
      <c r="E43" s="24"/>
      <c r="F43" s="25" t="s">
        <v>415</v>
      </c>
      <c r="G43" s="28">
        <v>1489.22</v>
      </c>
      <c r="H43" s="26">
        <f>G43+G44</f>
        <v>2314.27</v>
      </c>
    </row>
    <row r="44" spans="1:8" ht="12.75">
      <c r="A44" s="21"/>
      <c r="B44" s="89"/>
      <c r="C44" s="23" t="s">
        <v>12</v>
      </c>
      <c r="D44" s="17"/>
      <c r="E44" s="24"/>
      <c r="F44" s="25" t="s">
        <v>423</v>
      </c>
      <c r="G44" s="28">
        <v>825.05</v>
      </c>
      <c r="H44" s="26"/>
    </row>
    <row r="45" spans="1:8" ht="12.75">
      <c r="A45" s="21"/>
      <c r="B45" s="89"/>
      <c r="C45" s="23"/>
      <c r="D45" s="17"/>
      <c r="E45" s="24"/>
      <c r="F45" s="25"/>
      <c r="G45" s="28"/>
      <c r="H45" s="26"/>
    </row>
    <row r="46" spans="1:8" ht="12.75">
      <c r="A46" s="21"/>
      <c r="B46" s="89">
        <v>1514</v>
      </c>
      <c r="C46" s="27" t="s">
        <v>30</v>
      </c>
      <c r="D46" s="17"/>
      <c r="E46" s="24"/>
      <c r="F46" s="25" t="s">
        <v>424</v>
      </c>
      <c r="G46" s="28">
        <v>964.49</v>
      </c>
      <c r="H46" s="26">
        <f>G46+G47</f>
        <v>964.49</v>
      </c>
    </row>
    <row r="47" spans="1:8" ht="12.75">
      <c r="A47" s="21"/>
      <c r="B47" s="89"/>
      <c r="C47" s="23" t="s">
        <v>12</v>
      </c>
      <c r="D47" s="17"/>
      <c r="E47" s="24"/>
      <c r="F47" s="25"/>
      <c r="G47" s="28"/>
      <c r="H47" s="26"/>
    </row>
    <row r="48" spans="1:8" ht="12.75">
      <c r="A48" s="21"/>
      <c r="B48" s="89"/>
      <c r="C48" s="23"/>
      <c r="D48" s="17"/>
      <c r="E48" s="24"/>
      <c r="G48" s="90"/>
      <c r="H48" s="26"/>
    </row>
    <row r="49" spans="1:8" ht="12.75">
      <c r="A49" s="21"/>
      <c r="B49" s="89">
        <v>1515</v>
      </c>
      <c r="C49" s="27" t="s">
        <v>31</v>
      </c>
      <c r="D49" s="17"/>
      <c r="E49" s="24"/>
      <c r="F49" s="25" t="s">
        <v>425</v>
      </c>
      <c r="G49" s="28">
        <v>286.96</v>
      </c>
      <c r="H49" s="26">
        <f>G49+G50+G51</f>
        <v>286.96</v>
      </c>
    </row>
    <row r="50" spans="1:8" ht="12.75">
      <c r="A50" s="21"/>
      <c r="B50" s="89"/>
      <c r="C50" s="23" t="s">
        <v>12</v>
      </c>
      <c r="D50" s="17"/>
      <c r="E50" s="24"/>
      <c r="F50" s="25"/>
      <c r="G50" s="28"/>
      <c r="H50" s="26"/>
    </row>
    <row r="51" spans="1:8" ht="12.75">
      <c r="A51" s="21"/>
      <c r="B51" s="89"/>
      <c r="C51" s="23"/>
      <c r="D51" s="17"/>
      <c r="E51" s="24"/>
      <c r="F51" s="32"/>
      <c r="G51" s="28"/>
      <c r="H51" s="26"/>
    </row>
    <row r="52" spans="1:8" ht="12.75">
      <c r="A52" s="21"/>
      <c r="B52" s="89">
        <v>1516</v>
      </c>
      <c r="C52" s="27" t="s">
        <v>32</v>
      </c>
      <c r="D52" s="17"/>
      <c r="E52" s="24"/>
      <c r="F52" s="25" t="s">
        <v>426</v>
      </c>
      <c r="G52" s="28">
        <v>1588.26</v>
      </c>
      <c r="H52" s="26">
        <f>G52+G53+G54</f>
        <v>2598.36</v>
      </c>
    </row>
    <row r="53" spans="1:8" ht="12.75">
      <c r="A53" s="21"/>
      <c r="B53" s="89"/>
      <c r="C53" s="23" t="s">
        <v>12</v>
      </c>
      <c r="D53" s="17"/>
      <c r="E53" s="24"/>
      <c r="F53" s="25" t="s">
        <v>427</v>
      </c>
      <c r="G53" s="28">
        <v>1010.1</v>
      </c>
      <c r="H53" s="26"/>
    </row>
    <row r="54" spans="1:8" ht="12.75">
      <c r="A54" s="21"/>
      <c r="B54" s="89"/>
      <c r="C54" s="23"/>
      <c r="D54" s="17"/>
      <c r="E54" s="24"/>
      <c r="F54" s="25"/>
      <c r="G54" s="28"/>
      <c r="H54" s="26"/>
    </row>
    <row r="55" spans="1:8" ht="12.75">
      <c r="A55" s="21"/>
      <c r="B55" s="89">
        <v>1517</v>
      </c>
      <c r="C55" s="27" t="s">
        <v>33</v>
      </c>
      <c r="D55" s="17"/>
      <c r="E55" s="24"/>
      <c r="F55" s="25" t="s">
        <v>428</v>
      </c>
      <c r="G55" s="28">
        <v>58.03</v>
      </c>
      <c r="H55" s="26">
        <f>G55+G56</f>
        <v>587.63</v>
      </c>
    </row>
    <row r="56" spans="1:8" ht="12.75">
      <c r="A56" s="21"/>
      <c r="B56" s="89"/>
      <c r="C56" s="23" t="s">
        <v>17</v>
      </c>
      <c r="D56" s="17"/>
      <c r="E56" s="24"/>
      <c r="F56" s="25" t="s">
        <v>335</v>
      </c>
      <c r="G56" s="28">
        <v>529.6</v>
      </c>
      <c r="H56" s="26"/>
    </row>
    <row r="57" spans="1:8" ht="12.75">
      <c r="A57" s="21"/>
      <c r="B57" s="89"/>
      <c r="C57" s="23"/>
      <c r="D57" s="17"/>
      <c r="E57" s="24"/>
      <c r="F57" s="25"/>
      <c r="G57" s="28"/>
      <c r="H57" s="26"/>
    </row>
    <row r="58" spans="1:8" ht="12.75">
      <c r="A58" s="21"/>
      <c r="B58" s="89">
        <v>1518</v>
      </c>
      <c r="C58" s="27" t="s">
        <v>34</v>
      </c>
      <c r="D58" s="17"/>
      <c r="E58" s="24"/>
      <c r="F58" s="25" t="s">
        <v>429</v>
      </c>
      <c r="G58" s="28">
        <v>1524</v>
      </c>
      <c r="H58" s="26">
        <f>G58+G59</f>
        <v>1524</v>
      </c>
    </row>
    <row r="59" spans="1:8" ht="12.75">
      <c r="A59" s="21"/>
      <c r="B59" s="89"/>
      <c r="C59" s="23" t="s">
        <v>35</v>
      </c>
      <c r="D59" s="17"/>
      <c r="E59" s="24"/>
      <c r="F59" s="25"/>
      <c r="G59" s="28"/>
      <c r="H59" s="26"/>
    </row>
    <row r="60" spans="1:8" ht="12.75">
      <c r="A60" s="21"/>
      <c r="B60" s="89"/>
      <c r="C60" s="23"/>
      <c r="D60" s="17"/>
      <c r="E60" s="24"/>
      <c r="F60" s="25"/>
      <c r="G60" s="28"/>
      <c r="H60" s="26"/>
    </row>
    <row r="61" spans="1:8" ht="12.75">
      <c r="A61" s="21"/>
      <c r="B61" s="89">
        <v>1519</v>
      </c>
      <c r="C61" s="27" t="s">
        <v>36</v>
      </c>
      <c r="D61" s="17"/>
      <c r="E61" s="24"/>
      <c r="F61" s="25" t="s">
        <v>430</v>
      </c>
      <c r="G61" s="28">
        <v>975.84</v>
      </c>
      <c r="H61" s="26">
        <f>G61+G62</f>
        <v>975.84</v>
      </c>
    </row>
    <row r="62" spans="1:8" ht="12.75">
      <c r="A62" s="21"/>
      <c r="B62" s="89"/>
      <c r="C62" s="23" t="s">
        <v>37</v>
      </c>
      <c r="D62" s="17"/>
      <c r="E62" s="24"/>
      <c r="F62" s="25"/>
      <c r="G62" s="28"/>
      <c r="H62" s="26"/>
    </row>
    <row r="63" spans="1:8" ht="12.75">
      <c r="A63" s="21"/>
      <c r="B63" s="89"/>
      <c r="C63" s="23"/>
      <c r="D63" s="17"/>
      <c r="E63" s="24"/>
      <c r="F63" s="25"/>
      <c r="G63" s="28"/>
      <c r="H63" s="26"/>
    </row>
    <row r="64" spans="1:8" ht="12.75">
      <c r="A64" s="21"/>
      <c r="B64" s="89">
        <v>1520</v>
      </c>
      <c r="C64" s="27" t="s">
        <v>38</v>
      </c>
      <c r="D64" s="17"/>
      <c r="E64" s="24"/>
      <c r="F64" s="25" t="s">
        <v>431</v>
      </c>
      <c r="G64" s="28">
        <v>168.83</v>
      </c>
      <c r="H64" s="26">
        <f>G64+G65</f>
        <v>168.83</v>
      </c>
    </row>
    <row r="65" spans="1:8" ht="12.75">
      <c r="A65" s="21"/>
      <c r="B65" s="89"/>
      <c r="C65" s="33" t="s">
        <v>39</v>
      </c>
      <c r="D65" s="34"/>
      <c r="E65" s="35"/>
      <c r="F65" s="25"/>
      <c r="G65" s="28"/>
      <c r="H65" s="26"/>
    </row>
    <row r="66" spans="1:8" ht="12.75">
      <c r="A66" s="21"/>
      <c r="B66" s="89"/>
      <c r="C66" s="33"/>
      <c r="D66" s="34"/>
      <c r="E66" s="35"/>
      <c r="F66" s="25"/>
      <c r="G66" s="28"/>
      <c r="H66" s="26"/>
    </row>
    <row r="67" spans="1:8" ht="12.75">
      <c r="A67" s="21"/>
      <c r="B67" s="89">
        <v>1521</v>
      </c>
      <c r="C67" s="27" t="s">
        <v>40</v>
      </c>
      <c r="D67" s="17"/>
      <c r="E67" s="24"/>
      <c r="F67" s="25" t="s">
        <v>432</v>
      </c>
      <c r="G67" s="28">
        <v>443.85</v>
      </c>
      <c r="H67" s="26">
        <f>G67+G68</f>
        <v>443.85</v>
      </c>
    </row>
    <row r="68" spans="1:8" ht="12.75">
      <c r="A68" s="21"/>
      <c r="B68" s="64"/>
      <c r="C68" s="23" t="s">
        <v>12</v>
      </c>
      <c r="D68" s="17"/>
      <c r="E68" s="24"/>
      <c r="F68" s="25"/>
      <c r="G68" s="28"/>
      <c r="H68" s="26"/>
    </row>
    <row r="69" spans="1:8" ht="12.75">
      <c r="A69" s="21"/>
      <c r="B69" s="64"/>
      <c r="C69" s="33"/>
      <c r="D69" s="34"/>
      <c r="E69" s="35"/>
      <c r="F69" s="25"/>
      <c r="G69" s="28"/>
      <c r="H69" s="26"/>
    </row>
    <row r="70" spans="1:8" ht="12.75">
      <c r="A70" s="21"/>
      <c r="B70" s="91">
        <v>1522</v>
      </c>
      <c r="C70" s="27" t="s">
        <v>41</v>
      </c>
      <c r="D70" s="17"/>
      <c r="E70" s="24"/>
      <c r="F70" s="25" t="s">
        <v>433</v>
      </c>
      <c r="G70" s="28">
        <v>3170.67</v>
      </c>
      <c r="H70" s="26">
        <f>G70+G71</f>
        <v>3170.67</v>
      </c>
    </row>
    <row r="71" spans="1:8" ht="12.75">
      <c r="A71" s="21"/>
      <c r="B71" s="89"/>
      <c r="C71" s="23" t="s">
        <v>14</v>
      </c>
      <c r="D71" s="17"/>
      <c r="E71" s="24"/>
      <c r="F71" s="25"/>
      <c r="G71" s="28"/>
      <c r="H71" s="26"/>
    </row>
    <row r="72" spans="1:8" ht="12.75">
      <c r="A72" s="21"/>
      <c r="B72" s="89"/>
      <c r="C72" s="23"/>
      <c r="D72" s="17"/>
      <c r="E72" s="24"/>
      <c r="F72" s="25"/>
      <c r="G72" s="28"/>
      <c r="H72" s="26"/>
    </row>
    <row r="73" spans="1:8" ht="12.75">
      <c r="A73" s="21"/>
      <c r="B73" s="91">
        <v>1523</v>
      </c>
      <c r="C73" s="27" t="s">
        <v>42</v>
      </c>
      <c r="D73" s="17"/>
      <c r="E73" s="24"/>
      <c r="F73" s="25" t="s">
        <v>434</v>
      </c>
      <c r="G73" s="28">
        <v>4789.62</v>
      </c>
      <c r="H73" s="26">
        <f>G73+G74+G75</f>
        <v>4984.83</v>
      </c>
    </row>
    <row r="74" spans="1:8" ht="12.75">
      <c r="A74" s="21"/>
      <c r="B74" s="89"/>
      <c r="C74" s="23" t="s">
        <v>14</v>
      </c>
      <c r="D74" s="17"/>
      <c r="E74" s="24"/>
      <c r="F74" s="25" t="s">
        <v>435</v>
      </c>
      <c r="G74" s="28">
        <v>195.21</v>
      </c>
      <c r="H74" s="26"/>
    </row>
    <row r="75" spans="1:8" ht="12.75">
      <c r="A75" s="21"/>
      <c r="B75" s="89"/>
      <c r="C75" s="23"/>
      <c r="D75" s="17"/>
      <c r="E75" s="24"/>
      <c r="F75" s="25"/>
      <c r="G75" s="28"/>
      <c r="H75" s="26"/>
    </row>
    <row r="76" spans="1:8" ht="12.75">
      <c r="A76" s="21"/>
      <c r="B76" s="91">
        <v>1526</v>
      </c>
      <c r="C76" s="27" t="s">
        <v>43</v>
      </c>
      <c r="D76" s="17"/>
      <c r="E76" s="24"/>
      <c r="F76" s="25"/>
      <c r="G76" s="28"/>
      <c r="H76" s="26">
        <f>G76+G77</f>
        <v>0</v>
      </c>
    </row>
    <row r="77" spans="1:8" ht="12.75">
      <c r="A77" s="21"/>
      <c r="B77" s="89"/>
      <c r="C77" s="23" t="s">
        <v>12</v>
      </c>
      <c r="D77" s="17"/>
      <c r="E77" s="24"/>
      <c r="F77" s="25"/>
      <c r="G77" s="28"/>
      <c r="H77" s="26"/>
    </row>
    <row r="78" spans="1:8" ht="12.75">
      <c r="A78" s="21"/>
      <c r="B78" s="89"/>
      <c r="C78" s="23"/>
      <c r="D78" s="17"/>
      <c r="E78" s="24"/>
      <c r="F78" s="25"/>
      <c r="G78" s="28"/>
      <c r="H78" s="26"/>
    </row>
    <row r="79" spans="1:8" ht="12.75">
      <c r="A79" s="21"/>
      <c r="B79" s="89"/>
      <c r="C79" s="23"/>
      <c r="D79" s="17"/>
      <c r="E79" s="24"/>
      <c r="F79" s="25"/>
      <c r="G79" s="28"/>
      <c r="H79" s="26"/>
    </row>
    <row r="80" spans="1:8" ht="12.75">
      <c r="A80" s="21"/>
      <c r="B80" s="91">
        <v>1527</v>
      </c>
      <c r="C80" s="27" t="s">
        <v>44</v>
      </c>
      <c r="D80" s="17"/>
      <c r="E80" s="24"/>
      <c r="F80" s="25" t="s">
        <v>436</v>
      </c>
      <c r="G80" s="28">
        <v>6839.37</v>
      </c>
      <c r="H80" s="26">
        <f>G80+G81+G82+G83+G84</f>
        <v>9599.71</v>
      </c>
    </row>
    <row r="81" spans="1:8" ht="12.75">
      <c r="A81" s="21"/>
      <c r="B81" s="89"/>
      <c r="C81" s="23" t="s">
        <v>45</v>
      </c>
      <c r="D81" s="17"/>
      <c r="E81" s="24"/>
      <c r="F81" s="25" t="s">
        <v>437</v>
      </c>
      <c r="G81" s="28">
        <v>1632.26</v>
      </c>
      <c r="H81" s="26"/>
    </row>
    <row r="82" spans="1:8" ht="12.75">
      <c r="A82" s="21"/>
      <c r="B82" s="89"/>
      <c r="C82" s="23"/>
      <c r="D82" s="17"/>
      <c r="E82" s="24"/>
      <c r="F82" s="25" t="s">
        <v>438</v>
      </c>
      <c r="G82" s="28">
        <v>114.46</v>
      </c>
      <c r="H82" s="26"/>
    </row>
    <row r="83" spans="1:8" ht="12.75">
      <c r="A83" s="21"/>
      <c r="B83" s="139"/>
      <c r="C83" s="38"/>
      <c r="D83" s="17"/>
      <c r="E83" s="24"/>
      <c r="F83" s="25" t="s">
        <v>439</v>
      </c>
      <c r="G83" s="28">
        <v>102.83</v>
      </c>
      <c r="H83" s="26"/>
    </row>
    <row r="84" spans="1:8" ht="12.75">
      <c r="A84" s="21"/>
      <c r="B84" s="139"/>
      <c r="C84" s="38"/>
      <c r="D84" s="17"/>
      <c r="E84" s="24"/>
      <c r="F84" s="25" t="s">
        <v>440</v>
      </c>
      <c r="G84" s="28">
        <v>910.79</v>
      </c>
      <c r="H84" s="26"/>
    </row>
    <row r="85" spans="1:8" ht="12.75">
      <c r="A85" s="21"/>
      <c r="B85" s="139"/>
      <c r="C85" s="38"/>
      <c r="D85" s="17"/>
      <c r="E85" s="24"/>
      <c r="F85" s="25"/>
      <c r="G85" s="28"/>
      <c r="H85" s="26"/>
    </row>
    <row r="86" spans="1:8" ht="12.75">
      <c r="A86" s="21"/>
      <c r="B86" s="91">
        <v>1528</v>
      </c>
      <c r="C86" s="27" t="s">
        <v>46</v>
      </c>
      <c r="D86" s="17"/>
      <c r="E86" s="24"/>
      <c r="F86" s="25" t="s">
        <v>387</v>
      </c>
      <c r="G86" s="28">
        <v>431.27</v>
      </c>
      <c r="H86" s="26">
        <f>G86+G87</f>
        <v>431.27</v>
      </c>
    </row>
    <row r="87" spans="1:8" ht="12.75">
      <c r="A87" s="21"/>
      <c r="B87" s="89"/>
      <c r="C87" s="23" t="s">
        <v>12</v>
      </c>
      <c r="D87" s="17"/>
      <c r="E87" s="24"/>
      <c r="F87" s="25"/>
      <c r="G87" s="28"/>
      <c r="H87" s="26"/>
    </row>
    <row r="88" spans="1:8" ht="12.75">
      <c r="A88" s="21"/>
      <c r="B88" s="89"/>
      <c r="C88" s="23"/>
      <c r="D88" s="17"/>
      <c r="E88" s="24"/>
      <c r="F88" s="25"/>
      <c r="G88" s="28"/>
      <c r="H88" s="26"/>
    </row>
    <row r="89" spans="1:8" ht="12.75">
      <c r="A89" s="21"/>
      <c r="B89" s="91">
        <v>1529</v>
      </c>
      <c r="C89" s="27" t="s">
        <v>47</v>
      </c>
      <c r="D89" s="17"/>
      <c r="E89" s="24"/>
      <c r="F89" s="25" t="s">
        <v>441</v>
      </c>
      <c r="G89" s="25">
        <v>13707.51</v>
      </c>
      <c r="H89" s="26">
        <f>G89+G90+G91</f>
        <v>13707.51</v>
      </c>
    </row>
    <row r="90" spans="1:8" ht="12.75">
      <c r="A90" s="21"/>
      <c r="B90" s="89"/>
      <c r="C90" s="23" t="s">
        <v>12</v>
      </c>
      <c r="D90" s="17"/>
      <c r="E90" s="24"/>
      <c r="F90" s="25"/>
      <c r="G90" s="25"/>
      <c r="H90" s="39"/>
    </row>
    <row r="91" spans="1:8" ht="12.75">
      <c r="A91" s="21"/>
      <c r="B91" s="89"/>
      <c r="C91" s="23"/>
      <c r="D91" s="17"/>
      <c r="E91" s="24"/>
      <c r="F91" s="25"/>
      <c r="G91" s="25"/>
      <c r="H91" s="39"/>
    </row>
    <row r="92" spans="1:8" ht="12.75">
      <c r="A92" s="21"/>
      <c r="B92" s="91">
        <v>1530</v>
      </c>
      <c r="C92" s="27" t="s">
        <v>48</v>
      </c>
      <c r="D92" s="17"/>
      <c r="E92" s="24"/>
      <c r="F92" s="25" t="s">
        <v>442</v>
      </c>
      <c r="G92" s="28">
        <v>33.27</v>
      </c>
      <c r="H92" s="26">
        <f>G92+G93</f>
        <v>33.27</v>
      </c>
    </row>
    <row r="93" spans="1:8" ht="12.75">
      <c r="A93" s="21"/>
      <c r="B93" s="89"/>
      <c r="C93" s="23" t="s">
        <v>12</v>
      </c>
      <c r="D93" s="17"/>
      <c r="E93" s="24"/>
      <c r="F93" s="25"/>
      <c r="G93" s="28"/>
      <c r="H93" s="26"/>
    </row>
    <row r="94" spans="1:8" ht="12.75">
      <c r="A94" s="21"/>
      <c r="B94" s="89"/>
      <c r="C94" s="23"/>
      <c r="D94" s="17"/>
      <c r="E94" s="24"/>
      <c r="F94" s="25"/>
      <c r="G94" s="28"/>
      <c r="H94" s="26"/>
    </row>
    <row r="95" spans="1:8" ht="12.75">
      <c r="A95" s="21"/>
      <c r="B95" s="91">
        <v>1525</v>
      </c>
      <c r="C95" s="41" t="s">
        <v>49</v>
      </c>
      <c r="D95" s="17"/>
      <c r="E95" s="24"/>
      <c r="F95" s="25" t="s">
        <v>443</v>
      </c>
      <c r="G95" s="28">
        <v>6434.71</v>
      </c>
      <c r="H95" s="26">
        <f>G95+G96+G97</f>
        <v>6434.71</v>
      </c>
    </row>
    <row r="96" spans="1:8" ht="12.75">
      <c r="A96" s="21"/>
      <c r="B96" s="64"/>
      <c r="C96" s="42" t="s">
        <v>12</v>
      </c>
      <c r="D96" s="34"/>
      <c r="E96" s="35"/>
      <c r="F96" s="25"/>
      <c r="G96" s="28"/>
      <c r="H96" s="26"/>
    </row>
    <row r="97" spans="1:8" ht="12.75">
      <c r="A97" s="21"/>
      <c r="B97" s="64"/>
      <c r="C97" s="42"/>
      <c r="D97" s="34"/>
      <c r="E97" s="35"/>
      <c r="F97" s="25"/>
      <c r="G97" s="28"/>
      <c r="H97" s="26"/>
    </row>
    <row r="98" spans="1:8" ht="12.75">
      <c r="A98" s="21"/>
      <c r="B98" s="92">
        <v>1533</v>
      </c>
      <c r="C98" s="43" t="s">
        <v>50</v>
      </c>
      <c r="D98" s="17"/>
      <c r="E98" s="24"/>
      <c r="F98" s="25" t="s">
        <v>444</v>
      </c>
      <c r="G98" s="28">
        <v>3247.57</v>
      </c>
      <c r="H98" s="26">
        <f>G98+G99+G100</f>
        <v>3247.57</v>
      </c>
    </row>
    <row r="99" spans="1:8" ht="12.75">
      <c r="A99" s="21"/>
      <c r="B99" s="64"/>
      <c r="C99" s="42" t="s">
        <v>12</v>
      </c>
      <c r="D99" s="34"/>
      <c r="E99" s="35"/>
      <c r="F99" s="25"/>
      <c r="G99" s="28"/>
      <c r="H99" s="26"/>
    </row>
    <row r="100" spans="1:8" ht="12" customHeight="1">
      <c r="A100" s="21"/>
      <c r="B100" s="64"/>
      <c r="C100" s="42"/>
      <c r="D100" s="34"/>
      <c r="E100" s="35"/>
      <c r="F100" s="25"/>
      <c r="G100" s="28"/>
      <c r="H100" s="103"/>
    </row>
    <row r="101" spans="1:8" ht="12.75">
      <c r="A101" s="21"/>
      <c r="B101" s="92">
        <v>1535</v>
      </c>
      <c r="C101" s="43" t="s">
        <v>51</v>
      </c>
      <c r="D101" s="17"/>
      <c r="E101" s="24"/>
      <c r="F101" s="25" t="s">
        <v>445</v>
      </c>
      <c r="G101" s="25">
        <v>331.07</v>
      </c>
      <c r="H101" s="26">
        <f>G101+G102</f>
        <v>331.07</v>
      </c>
    </row>
    <row r="102" spans="1:8" ht="12.75">
      <c r="A102" s="21"/>
      <c r="B102" s="64"/>
      <c r="C102" s="42" t="s">
        <v>12</v>
      </c>
      <c r="D102" s="34"/>
      <c r="E102" s="35"/>
      <c r="F102" s="28"/>
      <c r="G102" s="25"/>
      <c r="H102" s="44"/>
    </row>
    <row r="103" spans="1:8" ht="12.75">
      <c r="A103" s="21"/>
      <c r="B103" s="64"/>
      <c r="C103" s="42"/>
      <c r="D103" s="34"/>
      <c r="E103" s="35"/>
      <c r="F103" s="83"/>
      <c r="G103" s="83"/>
      <c r="H103" s="44"/>
    </row>
    <row r="104" spans="1:8" ht="12.75">
      <c r="A104" s="21"/>
      <c r="B104" s="92">
        <v>1534</v>
      </c>
      <c r="C104" s="43" t="s">
        <v>52</v>
      </c>
      <c r="D104" s="17"/>
      <c r="E104" s="24"/>
      <c r="F104" s="25" t="s">
        <v>446</v>
      </c>
      <c r="G104" s="25">
        <v>1627.99</v>
      </c>
      <c r="H104" s="26">
        <f>G104+G105</f>
        <v>1627.99</v>
      </c>
    </row>
    <row r="105" spans="1:8" ht="12.75">
      <c r="A105" s="21"/>
      <c r="B105" s="89"/>
      <c r="C105" s="45" t="s">
        <v>12</v>
      </c>
      <c r="D105" s="17"/>
      <c r="E105" s="24"/>
      <c r="F105" s="25"/>
      <c r="G105" s="25"/>
      <c r="H105" s="26"/>
    </row>
    <row r="106" spans="1:8" ht="12.75">
      <c r="A106" s="21"/>
      <c r="B106" s="89"/>
      <c r="C106" s="45"/>
      <c r="D106" s="17"/>
      <c r="E106" s="24"/>
      <c r="F106" s="25"/>
      <c r="G106" s="25"/>
      <c r="H106" s="26"/>
    </row>
    <row r="107" spans="1:8" ht="12.75">
      <c r="A107" s="21"/>
      <c r="B107" s="93">
        <v>1537</v>
      </c>
      <c r="C107" s="46" t="s">
        <v>53</v>
      </c>
      <c r="D107" s="47"/>
      <c r="E107" s="48"/>
      <c r="F107" s="25" t="s">
        <v>447</v>
      </c>
      <c r="G107" s="25">
        <v>11152.46</v>
      </c>
      <c r="H107" s="26">
        <f>G107+G108+G109+G110</f>
        <v>33002.96</v>
      </c>
    </row>
    <row r="108" spans="1:8" ht="12.75">
      <c r="A108" s="21"/>
      <c r="B108" s="94"/>
      <c r="C108" s="50" t="s">
        <v>54</v>
      </c>
      <c r="D108" s="47"/>
      <c r="E108" s="48"/>
      <c r="F108" s="25" t="s">
        <v>448</v>
      </c>
      <c r="G108" s="25">
        <v>5825.68</v>
      </c>
      <c r="H108" s="26"/>
    </row>
    <row r="109" spans="1:8" ht="12.75">
      <c r="A109" s="21"/>
      <c r="B109" s="94"/>
      <c r="C109" s="50"/>
      <c r="D109" s="47"/>
      <c r="E109" s="48"/>
      <c r="F109" s="25" t="s">
        <v>449</v>
      </c>
      <c r="G109" s="25">
        <v>6253.58</v>
      </c>
      <c r="H109" s="26"/>
    </row>
    <row r="110" spans="1:8" ht="12.75">
      <c r="A110" s="21"/>
      <c r="B110" s="94"/>
      <c r="C110" s="50"/>
      <c r="D110" s="47"/>
      <c r="E110" s="48"/>
      <c r="F110" s="25" t="s">
        <v>450</v>
      </c>
      <c r="G110" s="25">
        <v>9771.24</v>
      </c>
      <c r="H110" s="26"/>
    </row>
    <row r="111" spans="1:8" ht="12.75">
      <c r="A111" s="21"/>
      <c r="B111" s="94"/>
      <c r="C111" s="50"/>
      <c r="D111" s="47"/>
      <c r="E111" s="48"/>
      <c r="F111" s="25"/>
      <c r="G111" s="25"/>
      <c r="H111" s="26"/>
    </row>
    <row r="112" spans="1:8" ht="12.75">
      <c r="A112" s="21"/>
      <c r="B112" s="94">
        <v>1538</v>
      </c>
      <c r="C112" s="46" t="s">
        <v>55</v>
      </c>
      <c r="D112" s="47"/>
      <c r="E112" s="51"/>
      <c r="F112" s="25" t="s">
        <v>451</v>
      </c>
      <c r="G112" s="25">
        <v>760.01</v>
      </c>
      <c r="H112" s="26">
        <f>G112+G113</f>
        <v>2820.5600000000004</v>
      </c>
    </row>
    <row r="113" spans="1:8" ht="12.75">
      <c r="A113" s="21"/>
      <c r="B113" s="94"/>
      <c r="C113" s="46" t="s">
        <v>56</v>
      </c>
      <c r="D113" s="47"/>
      <c r="E113" s="48"/>
      <c r="F113" s="25" t="s">
        <v>452</v>
      </c>
      <c r="G113" s="25">
        <v>2060.55</v>
      </c>
      <c r="H113" s="26"/>
    </row>
    <row r="114" spans="1:8" ht="12.75">
      <c r="A114" s="21"/>
      <c r="B114" s="94"/>
      <c r="C114" s="46"/>
      <c r="D114" s="47"/>
      <c r="E114" s="48"/>
      <c r="F114" s="25"/>
      <c r="G114" s="25"/>
      <c r="H114" s="26"/>
    </row>
    <row r="115" spans="1:8" ht="12.75">
      <c r="A115" s="21"/>
      <c r="B115" s="89">
        <v>1539</v>
      </c>
      <c r="C115" s="43" t="s">
        <v>57</v>
      </c>
      <c r="D115" s="17"/>
      <c r="E115" s="24"/>
      <c r="F115" s="25" t="s">
        <v>453</v>
      </c>
      <c r="G115" s="25">
        <v>671.48</v>
      </c>
      <c r="H115" s="26">
        <f>G115+G116</f>
        <v>671.48</v>
      </c>
    </row>
    <row r="116" spans="1:8" ht="12.75">
      <c r="A116" s="21"/>
      <c r="B116" s="89"/>
      <c r="C116" s="43"/>
      <c r="D116" s="17"/>
      <c r="E116" s="24"/>
      <c r="F116" s="25"/>
      <c r="G116" s="25"/>
      <c r="H116" s="26"/>
    </row>
    <row r="117" spans="1:8" ht="12.75">
      <c r="A117" s="21"/>
      <c r="B117" s="89"/>
      <c r="C117" s="43"/>
      <c r="D117" s="17"/>
      <c r="E117" s="24"/>
      <c r="F117" s="25"/>
      <c r="G117" s="25"/>
      <c r="H117" s="26"/>
    </row>
    <row r="118" spans="1:8" ht="12.75">
      <c r="A118" s="21"/>
      <c r="B118" s="94">
        <v>1540</v>
      </c>
      <c r="C118" s="46" t="s">
        <v>58</v>
      </c>
      <c r="D118" s="47"/>
      <c r="E118" s="48"/>
      <c r="F118" s="25" t="s">
        <v>454</v>
      </c>
      <c r="G118" s="25">
        <v>407.98</v>
      </c>
      <c r="H118" s="26">
        <f>G118+G119</f>
        <v>407.98</v>
      </c>
    </row>
    <row r="119" spans="1:8" ht="12.75">
      <c r="A119" s="21"/>
      <c r="B119" s="94"/>
      <c r="C119" s="46" t="s">
        <v>12</v>
      </c>
      <c r="D119" s="47"/>
      <c r="E119" s="48"/>
      <c r="F119" s="25"/>
      <c r="G119" s="25"/>
      <c r="H119" s="26"/>
    </row>
    <row r="120" spans="1:8" ht="12.75">
      <c r="A120" s="21"/>
      <c r="B120" s="94"/>
      <c r="C120" s="46"/>
      <c r="D120" s="47"/>
      <c r="E120" s="48"/>
      <c r="F120" s="25"/>
      <c r="G120" s="25"/>
      <c r="H120" s="26"/>
    </row>
    <row r="121" spans="1:8" ht="12.75">
      <c r="A121" s="21"/>
      <c r="B121" s="89">
        <v>1541</v>
      </c>
      <c r="C121" s="43" t="s">
        <v>59</v>
      </c>
      <c r="D121" s="17"/>
      <c r="E121" s="24"/>
      <c r="F121" s="25" t="s">
        <v>455</v>
      </c>
      <c r="G121" s="25">
        <v>353.69</v>
      </c>
      <c r="H121" s="26">
        <f>G121+G122+G123</f>
        <v>353.69</v>
      </c>
    </row>
    <row r="122" spans="1:8" ht="12.75">
      <c r="A122" s="21"/>
      <c r="B122" s="89"/>
      <c r="C122" s="43" t="s">
        <v>12</v>
      </c>
      <c r="D122" s="17"/>
      <c r="E122" s="24"/>
      <c r="F122" s="25"/>
      <c r="G122" s="25"/>
      <c r="H122" s="26"/>
    </row>
    <row r="123" spans="1:8" ht="12.75">
      <c r="A123" s="21"/>
      <c r="B123" s="89"/>
      <c r="C123" s="43"/>
      <c r="D123" s="17"/>
      <c r="E123" s="24"/>
      <c r="F123" s="25"/>
      <c r="G123" s="25"/>
      <c r="H123" s="26"/>
    </row>
    <row r="124" spans="1:8" ht="12.75">
      <c r="A124" s="21"/>
      <c r="B124" s="89">
        <v>1542</v>
      </c>
      <c r="C124" s="43" t="s">
        <v>60</v>
      </c>
      <c r="D124" s="17"/>
      <c r="E124" s="24"/>
      <c r="F124" s="25" t="s">
        <v>456</v>
      </c>
      <c r="G124" s="25">
        <v>865.03</v>
      </c>
      <c r="H124" s="26">
        <f>G124+G125</f>
        <v>865.03</v>
      </c>
    </row>
    <row r="125" spans="1:8" ht="12.75">
      <c r="A125" s="21"/>
      <c r="B125" s="89"/>
      <c r="C125" s="43" t="s">
        <v>35</v>
      </c>
      <c r="D125" s="17"/>
      <c r="E125" s="24"/>
      <c r="F125" s="25"/>
      <c r="G125" s="25"/>
      <c r="H125" s="26"/>
    </row>
    <row r="126" spans="1:8" ht="12.75">
      <c r="A126" s="21"/>
      <c r="B126" s="89"/>
      <c r="C126" s="43"/>
      <c r="D126" s="17"/>
      <c r="E126" s="24"/>
      <c r="F126" s="25"/>
      <c r="G126" s="25"/>
      <c r="H126" s="26"/>
    </row>
    <row r="127" spans="1:8" ht="12.75">
      <c r="A127" s="21"/>
      <c r="B127" s="89">
        <v>1543</v>
      </c>
      <c r="C127" s="43" t="s">
        <v>61</v>
      </c>
      <c r="D127" s="17"/>
      <c r="E127" s="24"/>
      <c r="F127" s="25" t="s">
        <v>457</v>
      </c>
      <c r="G127" s="25">
        <v>1348.55</v>
      </c>
      <c r="H127" s="26">
        <f>G127+G128</f>
        <v>1418.6599999999999</v>
      </c>
    </row>
    <row r="128" spans="1:8" ht="12.75">
      <c r="A128" s="21"/>
      <c r="B128" s="89"/>
      <c r="C128" s="43" t="s">
        <v>62</v>
      </c>
      <c r="D128" s="17"/>
      <c r="E128" s="24"/>
      <c r="F128" s="25" t="s">
        <v>458</v>
      </c>
      <c r="G128" s="25">
        <v>70.11</v>
      </c>
      <c r="H128" s="26"/>
    </row>
    <row r="129" spans="1:8" ht="12.75">
      <c r="A129" s="21"/>
      <c r="B129" s="89"/>
      <c r="C129" s="43"/>
      <c r="D129" s="17"/>
      <c r="E129" s="24"/>
      <c r="F129" s="25"/>
      <c r="G129" s="25"/>
      <c r="H129" s="26"/>
    </row>
    <row r="130" spans="1:8" ht="12.75">
      <c r="A130" s="21"/>
      <c r="B130" s="89"/>
      <c r="C130" s="43"/>
      <c r="D130" s="17"/>
      <c r="E130" s="24"/>
      <c r="F130" s="25"/>
      <c r="G130" s="25"/>
      <c r="H130" s="26"/>
    </row>
    <row r="131" spans="1:8" ht="12.75">
      <c r="A131" s="21"/>
      <c r="B131" s="89">
        <v>1544</v>
      </c>
      <c r="C131" s="43" t="s">
        <v>63</v>
      </c>
      <c r="D131" s="17"/>
      <c r="E131" s="24"/>
      <c r="F131" s="25" t="s">
        <v>459</v>
      </c>
      <c r="G131" s="25">
        <v>405.41</v>
      </c>
      <c r="H131" s="26">
        <f>G131+G132</f>
        <v>895.81</v>
      </c>
    </row>
    <row r="132" spans="1:8" ht="12.75">
      <c r="A132" s="21"/>
      <c r="B132" s="89"/>
      <c r="C132" s="43" t="s">
        <v>64</v>
      </c>
      <c r="D132" s="17"/>
      <c r="E132" s="24"/>
      <c r="F132" s="25" t="s">
        <v>460</v>
      </c>
      <c r="G132" s="25">
        <v>490.4</v>
      </c>
      <c r="H132" s="26"/>
    </row>
    <row r="133" spans="1:8" ht="12.75">
      <c r="A133" s="21"/>
      <c r="B133" s="64"/>
      <c r="C133" s="52"/>
      <c r="D133" s="34"/>
      <c r="E133" s="35"/>
      <c r="F133" s="54"/>
      <c r="G133" s="54"/>
      <c r="H133" s="44"/>
    </row>
    <row r="134" spans="1:8" ht="12.75">
      <c r="A134" s="21"/>
      <c r="B134" s="64">
        <v>1545</v>
      </c>
      <c r="C134" s="52" t="s">
        <v>65</v>
      </c>
      <c r="D134" s="34"/>
      <c r="E134" s="35"/>
      <c r="F134" s="54" t="s">
        <v>461</v>
      </c>
      <c r="G134" s="54">
        <v>21162.69</v>
      </c>
      <c r="H134" s="44">
        <f>G134+G135+G136</f>
        <v>28269.489999999998</v>
      </c>
    </row>
    <row r="135" spans="1:8" ht="12.75">
      <c r="A135" s="21"/>
      <c r="B135" s="64"/>
      <c r="C135" s="52" t="s">
        <v>56</v>
      </c>
      <c r="D135" s="34"/>
      <c r="E135" s="35"/>
      <c r="F135" s="54" t="s">
        <v>462</v>
      </c>
      <c r="G135" s="54">
        <v>7106.8</v>
      </c>
      <c r="H135" s="44"/>
    </row>
    <row r="136" spans="1:8" ht="12.75">
      <c r="A136" s="21"/>
      <c r="B136" s="64"/>
      <c r="C136" s="52"/>
      <c r="D136" s="34"/>
      <c r="E136" s="35"/>
      <c r="F136" s="54"/>
      <c r="G136" s="54"/>
      <c r="H136" s="44"/>
    </row>
    <row r="137" spans="1:8" ht="12.75">
      <c r="A137" s="21"/>
      <c r="B137" s="64">
        <v>1546</v>
      </c>
      <c r="C137" s="52" t="s">
        <v>66</v>
      </c>
      <c r="D137" s="34"/>
      <c r="E137" s="35"/>
      <c r="F137" s="54" t="s">
        <v>463</v>
      </c>
      <c r="G137" s="54">
        <v>214.19</v>
      </c>
      <c r="H137" s="44">
        <f>G137+G138</f>
        <v>739.53</v>
      </c>
    </row>
    <row r="138" spans="1:8" ht="12.75">
      <c r="A138" s="21"/>
      <c r="B138" s="64"/>
      <c r="C138" s="52" t="s">
        <v>67</v>
      </c>
      <c r="D138" s="34"/>
      <c r="E138" s="35"/>
      <c r="F138" s="54" t="s">
        <v>464</v>
      </c>
      <c r="G138" s="54">
        <v>525.34</v>
      </c>
      <c r="H138" s="44"/>
    </row>
    <row r="139" spans="1:8" ht="12.75">
      <c r="A139" s="21"/>
      <c r="B139" s="64"/>
      <c r="C139" s="52"/>
      <c r="D139" s="34"/>
      <c r="E139" s="35"/>
      <c r="F139" s="54"/>
      <c r="G139" s="54"/>
      <c r="H139" s="44"/>
    </row>
    <row r="140" spans="1:8" ht="12.75">
      <c r="A140" s="21"/>
      <c r="B140" s="64">
        <v>1547</v>
      </c>
      <c r="C140" s="52" t="s">
        <v>68</v>
      </c>
      <c r="D140" s="34"/>
      <c r="E140" s="35"/>
      <c r="F140" s="54" t="s">
        <v>465</v>
      </c>
      <c r="G140" s="54">
        <v>650.27</v>
      </c>
      <c r="H140" s="44">
        <f>G140+G141</f>
        <v>650.27</v>
      </c>
    </row>
    <row r="141" spans="1:8" ht="12.75">
      <c r="A141" s="21"/>
      <c r="B141" s="64"/>
      <c r="C141" s="52" t="s">
        <v>69</v>
      </c>
      <c r="D141" s="34"/>
      <c r="E141" s="35"/>
      <c r="F141" s="54"/>
      <c r="G141" s="54"/>
      <c r="H141" s="44"/>
    </row>
    <row r="142" spans="1:8" ht="12.75">
      <c r="A142" s="21"/>
      <c r="B142" s="64"/>
      <c r="C142" s="52"/>
      <c r="D142" s="34"/>
      <c r="E142" s="35"/>
      <c r="F142" s="54"/>
      <c r="G142" s="54"/>
      <c r="H142" s="44"/>
    </row>
    <row r="143" spans="1:8" ht="12.75">
      <c r="A143" s="21"/>
      <c r="B143" s="64">
        <v>1548</v>
      </c>
      <c r="C143" s="52" t="s">
        <v>70</v>
      </c>
      <c r="D143" s="34"/>
      <c r="E143" s="35"/>
      <c r="F143" s="54" t="s">
        <v>466</v>
      </c>
      <c r="G143" s="54">
        <v>242.06</v>
      </c>
      <c r="H143" s="44">
        <f>G143+G144+G145</f>
        <v>3901.82</v>
      </c>
    </row>
    <row r="144" spans="1:8" ht="12.75">
      <c r="A144" s="21"/>
      <c r="B144" s="64"/>
      <c r="C144" s="52" t="s">
        <v>12</v>
      </c>
      <c r="D144" s="34"/>
      <c r="E144" s="35"/>
      <c r="F144" s="54" t="s">
        <v>360</v>
      </c>
      <c r="G144" s="54">
        <v>3659.76</v>
      </c>
      <c r="H144" s="44"/>
    </row>
    <row r="145" spans="1:8" ht="12.75">
      <c r="A145" s="21"/>
      <c r="B145" s="64"/>
      <c r="C145" s="52"/>
      <c r="D145" s="34"/>
      <c r="E145" s="35"/>
      <c r="F145" s="54"/>
      <c r="G145" s="54"/>
      <c r="H145" s="44"/>
    </row>
    <row r="146" spans="1:8" ht="12.75">
      <c r="A146" s="21"/>
      <c r="B146" s="95">
        <v>1549</v>
      </c>
      <c r="C146" s="55" t="s">
        <v>71</v>
      </c>
      <c r="D146" s="56"/>
      <c r="E146" s="57"/>
      <c r="F146" s="54" t="s">
        <v>467</v>
      </c>
      <c r="G146" s="54">
        <v>114.91</v>
      </c>
      <c r="H146" s="44">
        <f>G146+G147+G148</f>
        <v>1890.66</v>
      </c>
    </row>
    <row r="147" spans="1:8" ht="12.75">
      <c r="A147" s="21"/>
      <c r="B147" s="95"/>
      <c r="C147" s="55" t="s">
        <v>12</v>
      </c>
      <c r="D147" s="56"/>
      <c r="E147" s="57"/>
      <c r="F147" s="54" t="s">
        <v>468</v>
      </c>
      <c r="G147" s="54">
        <v>1775.75</v>
      </c>
      <c r="H147" s="44"/>
    </row>
    <row r="148" spans="1:8" ht="12.75">
      <c r="A148" s="21"/>
      <c r="B148" s="95"/>
      <c r="C148" s="55"/>
      <c r="D148" s="56"/>
      <c r="E148" s="57"/>
      <c r="F148" s="54"/>
      <c r="G148" s="54"/>
      <c r="H148" s="44"/>
    </row>
    <row r="149" spans="1:8" ht="12.75">
      <c r="A149" s="21"/>
      <c r="B149" s="95"/>
      <c r="C149" s="55"/>
      <c r="D149" s="56"/>
      <c r="E149" s="57"/>
      <c r="F149" s="54"/>
      <c r="G149" s="54"/>
      <c r="H149" s="44"/>
    </row>
    <row r="150" spans="1:8" ht="12.75">
      <c r="A150" s="21"/>
      <c r="B150" s="64">
        <v>1551</v>
      </c>
      <c r="C150" s="52" t="s">
        <v>72</v>
      </c>
      <c r="D150" s="58"/>
      <c r="E150" s="35"/>
      <c r="F150" s="54" t="s">
        <v>469</v>
      </c>
      <c r="G150" s="54">
        <v>8409.7</v>
      </c>
      <c r="H150" s="44">
        <f>G150+G151</f>
        <v>8409.7</v>
      </c>
    </row>
    <row r="151" spans="1:8" ht="12.75">
      <c r="A151" s="21"/>
      <c r="B151" s="64"/>
      <c r="C151" s="52" t="s">
        <v>73</v>
      </c>
      <c r="D151" s="29"/>
      <c r="E151" s="35"/>
      <c r="F151" s="54"/>
      <c r="G151" s="54"/>
      <c r="H151" s="44"/>
    </row>
    <row r="152" spans="1:8" ht="12.75">
      <c r="A152" s="21"/>
      <c r="B152" s="64"/>
      <c r="C152" s="52"/>
      <c r="D152" s="29"/>
      <c r="E152" s="35"/>
      <c r="F152" s="54"/>
      <c r="G152" s="54"/>
      <c r="H152" s="44"/>
    </row>
    <row r="153" spans="1:8" ht="12.75">
      <c r="A153" s="21"/>
      <c r="B153" s="64">
        <v>1552</v>
      </c>
      <c r="C153" s="52" t="s">
        <v>74</v>
      </c>
      <c r="D153" s="58"/>
      <c r="E153" s="35"/>
      <c r="F153" s="54" t="s">
        <v>470</v>
      </c>
      <c r="G153" s="54">
        <v>865.55</v>
      </c>
      <c r="H153" s="44">
        <f>G153+G154</f>
        <v>865.55</v>
      </c>
    </row>
    <row r="154" spans="1:8" ht="12.75">
      <c r="A154" s="21"/>
      <c r="B154" s="64"/>
      <c r="C154" s="52" t="s">
        <v>12</v>
      </c>
      <c r="D154" s="29"/>
      <c r="E154" s="35"/>
      <c r="F154" s="54"/>
      <c r="G154" s="54"/>
      <c r="H154" s="44"/>
    </row>
    <row r="155" spans="1:8" ht="12.75">
      <c r="A155" s="21"/>
      <c r="B155" s="64"/>
      <c r="C155" s="52"/>
      <c r="D155" s="29"/>
      <c r="E155" s="35"/>
      <c r="F155" s="54"/>
      <c r="G155" s="54"/>
      <c r="H155" s="44"/>
    </row>
    <row r="156" spans="1:8" ht="12.75">
      <c r="A156" s="21"/>
      <c r="B156" s="64">
        <v>1553</v>
      </c>
      <c r="C156" s="59" t="s">
        <v>75</v>
      </c>
      <c r="D156" s="60"/>
      <c r="E156" s="35"/>
      <c r="F156" s="54" t="s">
        <v>471</v>
      </c>
      <c r="G156" s="54">
        <v>3597.54</v>
      </c>
      <c r="H156" s="44">
        <f>G156+G157</f>
        <v>3597.54</v>
      </c>
    </row>
    <row r="157" spans="1:8" ht="12.75">
      <c r="A157" s="21"/>
      <c r="B157" s="64"/>
      <c r="C157" s="59" t="s">
        <v>12</v>
      </c>
      <c r="D157" s="29"/>
      <c r="E157" s="35"/>
      <c r="F157" s="54"/>
      <c r="G157" s="54"/>
      <c r="H157" s="44"/>
    </row>
    <row r="158" spans="1:8" ht="12.75">
      <c r="A158" s="21"/>
      <c r="B158" s="64"/>
      <c r="C158" s="59"/>
      <c r="D158" s="29"/>
      <c r="E158" s="35"/>
      <c r="F158" s="54"/>
      <c r="G158" s="54"/>
      <c r="H158" s="44"/>
    </row>
    <row r="159" spans="1:8" ht="12.75">
      <c r="A159" s="21"/>
      <c r="B159" s="64">
        <v>1554</v>
      </c>
      <c r="C159" s="59" t="s">
        <v>0</v>
      </c>
      <c r="D159" s="29"/>
      <c r="E159" s="35"/>
      <c r="F159" s="54" t="s">
        <v>472</v>
      </c>
      <c r="G159" s="54">
        <v>3612.02</v>
      </c>
      <c r="H159" s="44">
        <f>G159+G160</f>
        <v>3612.02</v>
      </c>
    </row>
    <row r="160" spans="1:8" ht="12.75">
      <c r="A160" s="21"/>
      <c r="B160" s="64"/>
      <c r="C160" s="59" t="s">
        <v>76</v>
      </c>
      <c r="D160" s="29"/>
      <c r="E160" s="35"/>
      <c r="F160" s="54"/>
      <c r="G160" s="54"/>
      <c r="H160" s="44"/>
    </row>
    <row r="161" spans="1:8" ht="12.75">
      <c r="A161" s="21"/>
      <c r="B161" s="64"/>
      <c r="C161" s="59"/>
      <c r="D161" s="29"/>
      <c r="E161" s="35"/>
      <c r="F161" s="54"/>
      <c r="G161" s="54"/>
      <c r="H161" s="44"/>
    </row>
    <row r="162" spans="1:8" ht="12.75">
      <c r="A162" s="21"/>
      <c r="B162" s="64">
        <v>1855</v>
      </c>
      <c r="C162" s="59" t="s">
        <v>77</v>
      </c>
      <c r="D162" s="29"/>
      <c r="E162" s="35"/>
      <c r="F162" s="54" t="s">
        <v>473</v>
      </c>
      <c r="G162" s="54">
        <v>3504.42</v>
      </c>
      <c r="H162" s="44">
        <f>G162+G163</f>
        <v>3504.42</v>
      </c>
    </row>
    <row r="163" spans="1:8" ht="12.75">
      <c r="A163" s="21"/>
      <c r="B163" s="64"/>
      <c r="C163" s="59" t="s">
        <v>12</v>
      </c>
      <c r="D163" s="29"/>
      <c r="E163" s="35"/>
      <c r="F163" s="54"/>
      <c r="G163" s="54"/>
      <c r="H163" s="44"/>
    </row>
    <row r="164" spans="1:8" ht="12.75">
      <c r="A164" s="21"/>
      <c r="B164" s="64"/>
      <c r="C164" s="59"/>
      <c r="D164" s="29"/>
      <c r="E164" s="35"/>
      <c r="F164" s="54"/>
      <c r="G164" s="54"/>
      <c r="H164" s="44"/>
    </row>
    <row r="165" spans="1:8" ht="12.75">
      <c r="A165" s="21"/>
      <c r="B165" s="64">
        <v>1856</v>
      </c>
      <c r="C165" s="59" t="s">
        <v>78</v>
      </c>
      <c r="D165" s="8"/>
      <c r="E165" s="35"/>
      <c r="F165" s="54" t="s">
        <v>474</v>
      </c>
      <c r="G165" s="54">
        <v>9992.13</v>
      </c>
      <c r="H165" s="44">
        <f>G165+G166+G167</f>
        <v>10829.34</v>
      </c>
    </row>
    <row r="166" spans="1:8" ht="12.75">
      <c r="A166" s="21"/>
      <c r="B166" s="64"/>
      <c r="C166" s="59" t="s">
        <v>12</v>
      </c>
      <c r="D166" s="29"/>
      <c r="E166" s="35"/>
      <c r="F166" s="54" t="s">
        <v>475</v>
      </c>
      <c r="G166" s="54">
        <v>308.78</v>
      </c>
      <c r="H166" s="44"/>
    </row>
    <row r="167" spans="1:8" ht="12.75">
      <c r="A167" s="21"/>
      <c r="B167" s="64"/>
      <c r="C167" s="59"/>
      <c r="D167" s="29"/>
      <c r="E167" s="35"/>
      <c r="F167" s="54" t="s">
        <v>476</v>
      </c>
      <c r="G167" s="54">
        <v>528.43</v>
      </c>
      <c r="H167" s="44"/>
    </row>
    <row r="168" spans="1:8" ht="12.75">
      <c r="A168" s="21"/>
      <c r="B168" s="64"/>
      <c r="C168" s="59"/>
      <c r="D168" s="29"/>
      <c r="E168" s="35"/>
      <c r="F168" s="54"/>
      <c r="G168" s="54"/>
      <c r="H168" s="44"/>
    </row>
    <row r="169" spans="1:8" ht="12.75">
      <c r="A169" s="21"/>
      <c r="B169" s="64">
        <v>2081</v>
      </c>
      <c r="C169" s="59" t="s">
        <v>80</v>
      </c>
      <c r="D169" s="61"/>
      <c r="E169" s="35"/>
      <c r="F169" s="54" t="s">
        <v>477</v>
      </c>
      <c r="G169" s="54">
        <v>431.68</v>
      </c>
      <c r="H169" s="44">
        <f>G169+G170</f>
        <v>431.68</v>
      </c>
    </row>
    <row r="170" spans="1:8" ht="12.75">
      <c r="A170" s="21"/>
      <c r="B170" s="64"/>
      <c r="C170" s="59"/>
      <c r="D170" s="8"/>
      <c r="E170" s="35"/>
      <c r="F170" s="54"/>
      <c r="G170" s="54"/>
      <c r="H170" s="44"/>
    </row>
    <row r="171" spans="1:8" ht="12.75">
      <c r="A171" s="21"/>
      <c r="B171" s="64"/>
      <c r="C171" s="59"/>
      <c r="D171" s="29"/>
      <c r="E171" s="35"/>
      <c r="F171" s="54"/>
      <c r="G171" s="54"/>
      <c r="H171" s="44"/>
    </row>
    <row r="172" spans="1:8" ht="12.75">
      <c r="A172" s="21"/>
      <c r="B172" s="64">
        <v>1857</v>
      </c>
      <c r="C172" s="59" t="s">
        <v>79</v>
      </c>
      <c r="D172" s="61"/>
      <c r="E172" s="35"/>
      <c r="F172" s="54" t="s">
        <v>478</v>
      </c>
      <c r="G172" s="54">
        <v>22.17</v>
      </c>
      <c r="H172" s="44">
        <f>G172+G173</f>
        <v>22.17</v>
      </c>
    </row>
    <row r="173" spans="1:8" ht="12.75">
      <c r="A173" s="21"/>
      <c r="B173" s="64"/>
      <c r="C173" s="59"/>
      <c r="D173" s="8"/>
      <c r="E173" s="35"/>
      <c r="F173" s="54"/>
      <c r="G173" s="54"/>
      <c r="H173" s="44"/>
    </row>
    <row r="174" spans="1:8" ht="12.75">
      <c r="A174" s="21"/>
      <c r="B174" s="64"/>
      <c r="C174" s="59"/>
      <c r="D174" s="29"/>
      <c r="E174" s="35"/>
      <c r="F174" s="54"/>
      <c r="G174" s="54"/>
      <c r="H174" s="44"/>
    </row>
    <row r="175" spans="1:8" ht="12.75">
      <c r="A175" s="21"/>
      <c r="B175" s="64">
        <v>2214</v>
      </c>
      <c r="C175" s="59" t="s">
        <v>81</v>
      </c>
      <c r="D175" s="61"/>
      <c r="E175" s="35"/>
      <c r="F175" s="54" t="s">
        <v>479</v>
      </c>
      <c r="G175" s="54">
        <v>31.93</v>
      </c>
      <c r="H175" s="44">
        <f>G175+G176</f>
        <v>2803.6699999999996</v>
      </c>
    </row>
    <row r="176" spans="1:8" ht="12.75">
      <c r="A176" s="21"/>
      <c r="B176" s="64"/>
      <c r="C176" s="59" t="s">
        <v>82</v>
      </c>
      <c r="D176" s="8"/>
      <c r="E176" s="35"/>
      <c r="F176" s="54" t="s">
        <v>480</v>
      </c>
      <c r="G176" s="54">
        <v>2771.74</v>
      </c>
      <c r="H176" s="44"/>
    </row>
    <row r="177" spans="1:8" ht="12.75">
      <c r="A177" s="21"/>
      <c r="B177" s="64"/>
      <c r="C177" s="59"/>
      <c r="D177" s="61"/>
      <c r="E177" s="35"/>
      <c r="F177" s="54"/>
      <c r="G177" s="54"/>
      <c r="H177" s="44"/>
    </row>
    <row r="178" spans="1:8" ht="12.75">
      <c r="A178" s="21"/>
      <c r="B178" s="64">
        <v>3123</v>
      </c>
      <c r="C178" s="59" t="s">
        <v>83</v>
      </c>
      <c r="D178" s="61"/>
      <c r="E178" s="35"/>
      <c r="F178" s="54" t="s">
        <v>481</v>
      </c>
      <c r="G178" s="54">
        <v>3951.37</v>
      </c>
      <c r="H178" s="44">
        <f>G178+G179</f>
        <v>3951.37</v>
      </c>
    </row>
    <row r="179" spans="1:8" ht="12.75">
      <c r="A179" s="21"/>
      <c r="B179" s="64"/>
      <c r="C179" s="59" t="s">
        <v>84</v>
      </c>
      <c r="D179" s="8"/>
      <c r="E179" s="35"/>
      <c r="F179" s="54"/>
      <c r="G179" s="54"/>
      <c r="H179" s="44"/>
    </row>
    <row r="180" spans="1:8" ht="12.75">
      <c r="A180" s="21"/>
      <c r="B180" s="64"/>
      <c r="C180" s="59"/>
      <c r="D180" s="61"/>
      <c r="E180" s="35"/>
      <c r="F180" s="54"/>
      <c r="G180" s="54"/>
      <c r="H180" s="44"/>
    </row>
    <row r="181" spans="1:8" ht="12.75">
      <c r="A181" s="21"/>
      <c r="B181" s="64">
        <v>1719</v>
      </c>
      <c r="C181" s="59" t="s">
        <v>85</v>
      </c>
      <c r="D181" s="61"/>
      <c r="E181" s="35"/>
      <c r="F181" s="54" t="s">
        <v>482</v>
      </c>
      <c r="G181" s="54">
        <v>197.47</v>
      </c>
      <c r="H181" s="44">
        <f>G181+G182</f>
        <v>197.47</v>
      </c>
    </row>
    <row r="182" spans="1:8" ht="12.75">
      <c r="A182" s="21"/>
      <c r="B182" s="64"/>
      <c r="C182" s="59" t="s">
        <v>86</v>
      </c>
      <c r="D182" s="61"/>
      <c r="E182" s="35"/>
      <c r="F182" s="54"/>
      <c r="G182" s="54"/>
      <c r="H182" s="44"/>
    </row>
    <row r="183" spans="1:8" ht="12.75">
      <c r="A183" s="21"/>
      <c r="B183" s="64"/>
      <c r="C183" s="59"/>
      <c r="D183" s="61"/>
      <c r="E183" s="35"/>
      <c r="F183" s="54"/>
      <c r="G183" s="54"/>
      <c r="H183" s="44"/>
    </row>
    <row r="184" spans="1:8" ht="12.75">
      <c r="A184" s="21"/>
      <c r="B184" s="64">
        <v>2192</v>
      </c>
      <c r="C184" s="59" t="s">
        <v>87</v>
      </c>
      <c r="D184" s="114"/>
      <c r="E184" s="35"/>
      <c r="F184" s="54" t="s">
        <v>335</v>
      </c>
      <c r="G184" s="54">
        <v>133.48</v>
      </c>
      <c r="H184" s="44">
        <f>G184+G185</f>
        <v>133.48</v>
      </c>
    </row>
    <row r="185" spans="1:8" ht="12.75">
      <c r="A185" s="21"/>
      <c r="B185" s="64"/>
      <c r="C185" s="59" t="s">
        <v>88</v>
      </c>
      <c r="D185" s="61"/>
      <c r="E185" s="35"/>
      <c r="F185" s="54"/>
      <c r="G185" s="54"/>
      <c r="H185" s="44"/>
    </row>
    <row r="186" spans="1:8" ht="12.75">
      <c r="A186" s="21"/>
      <c r="B186" s="64"/>
      <c r="C186" s="59"/>
      <c r="D186" s="61"/>
      <c r="E186" s="35"/>
      <c r="F186" s="54"/>
      <c r="G186" s="54"/>
      <c r="H186" s="44"/>
    </row>
    <row r="187" spans="1:8" ht="12.75">
      <c r="A187" s="21"/>
      <c r="B187" s="64">
        <v>2487</v>
      </c>
      <c r="C187" s="59" t="s">
        <v>95</v>
      </c>
      <c r="D187" s="8"/>
      <c r="E187" s="35"/>
      <c r="F187" s="54" t="s">
        <v>430</v>
      </c>
      <c r="G187" s="54">
        <v>882.98</v>
      </c>
      <c r="H187" s="44">
        <f>G187+G188</f>
        <v>882.98</v>
      </c>
    </row>
    <row r="188" spans="1:8" ht="12.75">
      <c r="A188" s="21"/>
      <c r="B188" s="64"/>
      <c r="C188" s="59" t="s">
        <v>96</v>
      </c>
      <c r="D188" s="61"/>
      <c r="E188" s="35"/>
      <c r="F188" s="54"/>
      <c r="G188" s="54"/>
      <c r="H188" s="44"/>
    </row>
    <row r="189" spans="1:8" ht="12.75">
      <c r="A189" s="21"/>
      <c r="B189" s="64"/>
      <c r="C189" s="59"/>
      <c r="D189" s="61"/>
      <c r="E189" s="35"/>
      <c r="F189" s="54"/>
      <c r="G189" s="54"/>
      <c r="H189" s="44"/>
    </row>
    <row r="190" spans="1:8" ht="12.75">
      <c r="A190" s="21"/>
      <c r="B190" s="40">
        <v>3534</v>
      </c>
      <c r="C190" s="59" t="s">
        <v>118</v>
      </c>
      <c r="D190" s="126"/>
      <c r="E190" s="35"/>
      <c r="F190" s="62" t="s">
        <v>405</v>
      </c>
      <c r="G190" s="83">
        <v>312.36</v>
      </c>
      <c r="H190" s="44">
        <f>G190+G191</f>
        <v>312.36</v>
      </c>
    </row>
    <row r="191" spans="1:8" ht="12.75">
      <c r="A191" s="21"/>
      <c r="B191" s="40"/>
      <c r="C191" s="59" t="s">
        <v>119</v>
      </c>
      <c r="D191" s="126"/>
      <c r="E191" s="35"/>
      <c r="F191" s="62"/>
      <c r="G191" s="83"/>
      <c r="H191" s="44"/>
    </row>
    <row r="192" spans="1:8" ht="12.75">
      <c r="A192" s="21"/>
      <c r="B192" s="64"/>
      <c r="C192" s="59"/>
      <c r="D192" s="61"/>
      <c r="E192" s="35"/>
      <c r="F192" s="54"/>
      <c r="G192" s="54"/>
      <c r="H192" s="44"/>
    </row>
    <row r="193" spans="1:8" ht="12.75">
      <c r="A193" s="21"/>
      <c r="B193" s="64">
        <v>3535</v>
      </c>
      <c r="C193" s="59" t="s">
        <v>120</v>
      </c>
      <c r="D193" s="61"/>
      <c r="E193" s="35"/>
      <c r="F193" s="54" t="s">
        <v>483</v>
      </c>
      <c r="G193" s="54">
        <v>314.92</v>
      </c>
      <c r="H193" s="44">
        <f>G193+G194</f>
        <v>314.92</v>
      </c>
    </row>
    <row r="194" spans="1:8" ht="12.75">
      <c r="A194" s="21"/>
      <c r="B194" s="64"/>
      <c r="C194" s="59" t="s">
        <v>121</v>
      </c>
      <c r="D194" s="61"/>
      <c r="E194" s="35"/>
      <c r="F194" s="54"/>
      <c r="G194" s="54"/>
      <c r="H194" s="44"/>
    </row>
    <row r="195" spans="1:8" ht="12.75">
      <c r="A195" s="21"/>
      <c r="B195" s="64"/>
      <c r="C195" s="59"/>
      <c r="D195" s="61"/>
      <c r="E195" s="35"/>
      <c r="F195" s="54"/>
      <c r="G195" s="54"/>
      <c r="H195" s="44"/>
    </row>
    <row r="196" spans="1:8" ht="12.75">
      <c r="A196" s="21"/>
      <c r="B196" s="64">
        <v>3537</v>
      </c>
      <c r="C196" s="59" t="s">
        <v>115</v>
      </c>
      <c r="D196" s="34"/>
      <c r="E196" s="35"/>
      <c r="F196" s="54" t="s">
        <v>484</v>
      </c>
      <c r="G196" s="54">
        <v>1295.44</v>
      </c>
      <c r="H196" s="44">
        <f>G196+G197</f>
        <v>1295.44</v>
      </c>
    </row>
    <row r="197" spans="1:8" ht="12.75">
      <c r="A197" s="21"/>
      <c r="B197" s="64"/>
      <c r="C197" s="59" t="s">
        <v>116</v>
      </c>
      <c r="D197" s="34"/>
      <c r="E197" s="35"/>
      <c r="F197" s="54"/>
      <c r="G197" s="54"/>
      <c r="H197" s="44"/>
    </row>
    <row r="198" spans="1:8" ht="12.75">
      <c r="A198" s="21"/>
      <c r="B198" s="64"/>
      <c r="C198" s="59"/>
      <c r="D198" s="17"/>
      <c r="E198" s="35"/>
      <c r="F198" s="54"/>
      <c r="G198" s="54"/>
      <c r="H198" s="44"/>
    </row>
    <row r="199" spans="1:8" ht="12.75">
      <c r="A199" s="21"/>
      <c r="B199" s="64">
        <v>3540</v>
      </c>
      <c r="C199" s="59" t="s">
        <v>122</v>
      </c>
      <c r="D199" s="8"/>
      <c r="E199" s="35"/>
      <c r="F199" s="54" t="s">
        <v>483</v>
      </c>
      <c r="G199" s="54">
        <v>257.89</v>
      </c>
      <c r="H199" s="44">
        <f>G199</f>
        <v>257.89</v>
      </c>
    </row>
    <row r="200" spans="1:8" ht="12.75">
      <c r="A200" s="21"/>
      <c r="B200" s="64"/>
      <c r="C200" s="59" t="s">
        <v>123</v>
      </c>
      <c r="D200" s="61"/>
      <c r="E200" s="35"/>
      <c r="F200" s="54"/>
      <c r="G200" s="54"/>
      <c r="H200" s="44"/>
    </row>
    <row r="201" spans="1:8" ht="13.5" thickBot="1">
      <c r="A201" s="21"/>
      <c r="B201" s="64"/>
      <c r="C201" s="59"/>
      <c r="D201" s="29"/>
      <c r="E201" s="35"/>
      <c r="F201" s="54"/>
      <c r="G201" s="54"/>
      <c r="H201" s="44"/>
    </row>
    <row r="202" spans="1:8" ht="13.5" thickBot="1">
      <c r="A202" s="115"/>
      <c r="B202" s="67"/>
      <c r="C202" s="67" t="s">
        <v>89</v>
      </c>
      <c r="D202" s="68"/>
      <c r="E202" s="69"/>
      <c r="F202" s="70"/>
      <c r="G202" s="71">
        <f>SUM(G11:G201)</f>
        <v>216004.31000000003</v>
      </c>
      <c r="H202" s="81">
        <f>SUM(H11:H201)</f>
        <v>216004.31000000008</v>
      </c>
    </row>
    <row r="203" spans="5:8" ht="12.75">
      <c r="E203" s="4"/>
      <c r="F203" s="5"/>
      <c r="G203" s="5"/>
      <c r="H203" s="72"/>
    </row>
    <row r="204" spans="5:8" ht="12.75">
      <c r="E204" s="4"/>
      <c r="F204" s="5"/>
      <c r="G204" s="5" t="s">
        <v>90</v>
      </c>
      <c r="H204" s="72"/>
    </row>
    <row r="205" spans="4:8" ht="12.75">
      <c r="D205" s="4"/>
      <c r="E205" s="5"/>
      <c r="F205" s="5"/>
      <c r="G205" s="5" t="s">
        <v>91</v>
      </c>
      <c r="H205" s="72"/>
    </row>
    <row r="206" spans="4:8" ht="12.75">
      <c r="D206" s="4"/>
      <c r="E206" s="5"/>
      <c r="F206" s="5"/>
      <c r="G206" s="5"/>
      <c r="H206" s="72"/>
    </row>
    <row r="207" spans="1:7" ht="12.75">
      <c r="A207" s="1" t="s">
        <v>2</v>
      </c>
      <c r="B207" s="1"/>
      <c r="C207" s="1"/>
      <c r="D207" s="3" t="s">
        <v>92</v>
      </c>
      <c r="F207" s="96"/>
      <c r="G207" s="30"/>
    </row>
    <row r="208" spans="1:8" ht="12.75">
      <c r="A208" s="1" t="s">
        <v>1</v>
      </c>
      <c r="B208" s="1"/>
      <c r="C208" s="1"/>
      <c r="F208" s="96"/>
      <c r="G208" s="30"/>
      <c r="H208" s="30"/>
    </row>
    <row r="209" spans="1:8" ht="12.75">
      <c r="A209" s="1"/>
      <c r="B209" s="1"/>
      <c r="C209" s="1"/>
      <c r="F209" s="96"/>
      <c r="G209" s="30"/>
      <c r="H209" s="30"/>
    </row>
    <row r="210" spans="1:8" ht="12.75">
      <c r="A210" s="4"/>
      <c r="B210" s="7"/>
      <c r="C210" s="8"/>
      <c r="D210" s="8" t="s">
        <v>485</v>
      </c>
      <c r="E210" s="8"/>
      <c r="F210" s="96"/>
      <c r="G210" s="5"/>
      <c r="H210" s="72"/>
    </row>
    <row r="211" spans="1:8" ht="12.75">
      <c r="A211" s="4"/>
      <c r="B211" s="7"/>
      <c r="C211" s="8"/>
      <c r="D211" s="8" t="s">
        <v>486</v>
      </c>
      <c r="E211" s="8"/>
      <c r="F211" s="96"/>
      <c r="G211" s="5"/>
      <c r="H211" s="72"/>
    </row>
    <row r="212" spans="2:8" ht="12.75">
      <c r="B212" s="9"/>
      <c r="E212" s="4"/>
      <c r="F212" s="96"/>
      <c r="G212" s="5" t="s">
        <v>409</v>
      </c>
      <c r="H212" s="72"/>
    </row>
    <row r="213" spans="2:8" ht="12.75">
      <c r="B213" s="2" t="s">
        <v>97</v>
      </c>
      <c r="C213" s="1"/>
      <c r="D213" s="4" t="s">
        <v>131</v>
      </c>
      <c r="E213" s="4"/>
      <c r="F213" s="96"/>
      <c r="G213" s="5"/>
      <c r="H213" s="72"/>
    </row>
    <row r="214" spans="2:8" ht="13.5" thickBot="1">
      <c r="B214" s="9"/>
      <c r="E214" s="4"/>
      <c r="F214" s="96"/>
      <c r="G214" s="5"/>
      <c r="H214" s="72"/>
    </row>
    <row r="215" spans="1:8" ht="32.25" customHeight="1" thickBot="1">
      <c r="A215" s="10" t="s">
        <v>4</v>
      </c>
      <c r="B215" s="73" t="s">
        <v>93</v>
      </c>
      <c r="C215" s="10" t="s">
        <v>94</v>
      </c>
      <c r="D215" s="11" t="s">
        <v>6</v>
      </c>
      <c r="E215" s="12" t="s">
        <v>7</v>
      </c>
      <c r="F215" s="140" t="s">
        <v>8</v>
      </c>
      <c r="G215" s="14" t="s">
        <v>9</v>
      </c>
      <c r="H215" s="15" t="s">
        <v>10</v>
      </c>
    </row>
    <row r="216" spans="1:8" ht="12.75">
      <c r="A216" s="29"/>
      <c r="B216" s="22" t="s">
        <v>308</v>
      </c>
      <c r="C216" s="27" t="s">
        <v>106</v>
      </c>
      <c r="D216" s="17"/>
      <c r="E216" s="29"/>
      <c r="F216" s="25" t="s">
        <v>487</v>
      </c>
      <c r="G216" s="28">
        <v>1171.96</v>
      </c>
      <c r="H216" s="26">
        <f>G216+G217+G218</f>
        <v>1171.96</v>
      </c>
    </row>
    <row r="217" spans="1:8" ht="12.75">
      <c r="A217" s="53"/>
      <c r="B217" s="36"/>
      <c r="C217" s="33"/>
      <c r="D217" s="34"/>
      <c r="E217" s="35"/>
      <c r="F217" s="32"/>
      <c r="G217" s="28"/>
      <c r="H217" s="44"/>
    </row>
    <row r="218" spans="1:8" ht="13.5" thickBot="1">
      <c r="A218" s="64"/>
      <c r="B218" s="36"/>
      <c r="C218" s="33"/>
      <c r="D218" s="34"/>
      <c r="E218" s="35"/>
      <c r="F218" s="62"/>
      <c r="G218" s="83"/>
      <c r="H218" s="44"/>
    </row>
    <row r="219" spans="1:8" ht="13.5" thickBot="1">
      <c r="A219" s="75" t="s">
        <v>92</v>
      </c>
      <c r="B219" s="76"/>
      <c r="C219" s="77"/>
      <c r="D219" s="78"/>
      <c r="E219" s="141"/>
      <c r="F219" s="135"/>
      <c r="G219" s="142">
        <f>SUM(G216:G218)</f>
        <v>1171.96</v>
      </c>
      <c r="H219" s="81">
        <f>SUM(H216:H218)</f>
        <v>1171.96</v>
      </c>
    </row>
    <row r="221" spans="1:8" ht="12.75">
      <c r="A221" s="4"/>
      <c r="B221" s="7"/>
      <c r="C221" s="8"/>
      <c r="D221" s="8" t="s">
        <v>485</v>
      </c>
      <c r="E221" s="8"/>
      <c r="F221" s="96"/>
      <c r="G221" s="5"/>
      <c r="H221" s="72"/>
    </row>
    <row r="222" spans="1:8" ht="12.75">
      <c r="A222" s="4"/>
      <c r="B222" s="7"/>
      <c r="C222" s="8"/>
      <c r="D222" s="8" t="s">
        <v>486</v>
      </c>
      <c r="E222" s="8"/>
      <c r="F222" s="96"/>
      <c r="G222" s="5"/>
      <c r="H222" s="72"/>
    </row>
    <row r="223" spans="2:8" ht="12.75">
      <c r="B223" s="9"/>
      <c r="E223" s="4"/>
      <c r="F223" s="96"/>
      <c r="G223" s="5" t="s">
        <v>409</v>
      </c>
      <c r="H223" s="72"/>
    </row>
    <row r="224" spans="2:8" ht="13.5" thickBot="1">
      <c r="B224" s="2" t="s">
        <v>97</v>
      </c>
      <c r="C224" s="1"/>
      <c r="D224" s="4" t="s">
        <v>124</v>
      </c>
      <c r="E224" s="4"/>
      <c r="F224" s="96"/>
      <c r="G224" s="5"/>
      <c r="H224" s="72"/>
    </row>
    <row r="225" spans="1:8" ht="27.75" customHeight="1" thickBot="1">
      <c r="A225" s="10" t="s">
        <v>4</v>
      </c>
      <c r="B225" s="73" t="s">
        <v>93</v>
      </c>
      <c r="C225" s="10" t="s">
        <v>94</v>
      </c>
      <c r="D225" s="11" t="s">
        <v>6</v>
      </c>
      <c r="E225" s="12" t="s">
        <v>7</v>
      </c>
      <c r="F225" s="140" t="s">
        <v>8</v>
      </c>
      <c r="G225" s="14" t="s">
        <v>9</v>
      </c>
      <c r="H225" s="15" t="s">
        <v>10</v>
      </c>
    </row>
    <row r="226" spans="1:8" ht="12.75">
      <c r="A226" s="29"/>
      <c r="B226" s="22" t="s">
        <v>310</v>
      </c>
      <c r="C226" s="27" t="s">
        <v>106</v>
      </c>
      <c r="D226" s="17"/>
      <c r="E226" s="29"/>
      <c r="F226" s="25" t="s">
        <v>353</v>
      </c>
      <c r="G226" s="28">
        <v>34217.45</v>
      </c>
      <c r="H226" s="26">
        <f>G226</f>
        <v>34217.45</v>
      </c>
    </row>
    <row r="227" spans="1:8" ht="12.75">
      <c r="A227" s="53"/>
      <c r="B227" s="36"/>
      <c r="C227" s="33"/>
      <c r="D227" s="34"/>
      <c r="E227" s="35"/>
      <c r="F227" s="32"/>
      <c r="G227" s="28"/>
      <c r="H227" s="44"/>
    </row>
    <row r="228" spans="1:8" ht="13.5" thickBot="1">
      <c r="A228" s="64"/>
      <c r="B228" s="36"/>
      <c r="C228" s="33"/>
      <c r="D228" s="34"/>
      <c r="E228" s="35"/>
      <c r="F228" s="62"/>
      <c r="G228" s="83"/>
      <c r="H228" s="44"/>
    </row>
    <row r="229" spans="1:8" ht="13.5" thickBot="1">
      <c r="A229" s="75" t="s">
        <v>92</v>
      </c>
      <c r="B229" s="76"/>
      <c r="C229" s="77"/>
      <c r="D229" s="78"/>
      <c r="E229" s="141"/>
      <c r="F229" s="135"/>
      <c r="G229" s="142">
        <f>SUM(G226:G228)</f>
        <v>34217.45</v>
      </c>
      <c r="H229" s="81">
        <f>SUM(H226:H228)</f>
        <v>34217.45</v>
      </c>
    </row>
    <row r="232" spans="4:8" ht="12.75">
      <c r="D232" s="5" t="s">
        <v>90</v>
      </c>
      <c r="G232" s="30" t="s">
        <v>315</v>
      </c>
      <c r="H232" s="30">
        <f>H229+H219</f>
        <v>35389.409999999996</v>
      </c>
    </row>
    <row r="233" spans="4:8" ht="12.75">
      <c r="D233" s="5" t="s">
        <v>91</v>
      </c>
      <c r="G233" s="30" t="s">
        <v>316</v>
      </c>
      <c r="H233" s="30">
        <f>H232+H202</f>
        <v>251393.7200000001</v>
      </c>
    </row>
    <row r="234" ht="12.75">
      <c r="D23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88">
      <selection activeCell="D4" sqref="D4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26.8515625" style="3" customWidth="1"/>
    <col min="4" max="4" width="18.421875" style="3" customWidth="1"/>
    <col min="5" max="5" width="13.28125" style="3" customWidth="1"/>
    <col min="6" max="6" width="18.7109375" style="3" customWidth="1"/>
    <col min="7" max="7" width="16.421875" style="3" customWidth="1"/>
    <col min="8" max="8" width="14.8515625" style="3" customWidth="1"/>
    <col min="9" max="9" width="10.140625" style="3" bestFit="1" customWidth="1"/>
    <col min="10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534</v>
      </c>
      <c r="F4" s="4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488</v>
      </c>
      <c r="E6" s="97"/>
      <c r="G6" s="5"/>
      <c r="H6" s="6"/>
    </row>
    <row r="7" spans="1:8" ht="12.75">
      <c r="A7" s="4"/>
      <c r="B7" s="4"/>
      <c r="C7" s="8"/>
      <c r="D7" s="8" t="s">
        <v>408</v>
      </c>
      <c r="E7" s="8"/>
      <c r="G7" s="5"/>
      <c r="H7" s="6"/>
    </row>
    <row r="8" spans="2:8" ht="12.75">
      <c r="B8" s="1" t="s">
        <v>97</v>
      </c>
      <c r="C8" s="1"/>
      <c r="E8" s="4"/>
      <c r="F8" s="5"/>
      <c r="G8" s="5" t="s">
        <v>409</v>
      </c>
      <c r="H8" s="6"/>
    </row>
    <row r="9" spans="5:8" ht="5.25" customHeight="1" thickBot="1">
      <c r="E9" s="4"/>
      <c r="F9" s="5"/>
      <c r="G9" s="5"/>
      <c r="H9" s="6"/>
    </row>
    <row r="10" spans="1:8" ht="18.75" customHeight="1" thickBot="1">
      <c r="A10" s="85" t="s">
        <v>4</v>
      </c>
      <c r="B10" s="86" t="s">
        <v>98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1"/>
      <c r="B11" s="87">
        <v>1503</v>
      </c>
      <c r="C11" s="16" t="s">
        <v>11</v>
      </c>
      <c r="D11" s="17"/>
      <c r="E11" s="18"/>
      <c r="F11" s="19" t="s">
        <v>410</v>
      </c>
      <c r="G11" s="88">
        <v>6791.37</v>
      </c>
      <c r="H11" s="20">
        <f>G11+G12</f>
        <v>6791.37</v>
      </c>
    </row>
    <row r="12" spans="1:8" ht="12.75">
      <c r="A12" s="21"/>
      <c r="B12" s="89"/>
      <c r="C12" s="23" t="s">
        <v>12</v>
      </c>
      <c r="D12" s="17"/>
      <c r="E12" s="24"/>
      <c r="F12" s="25"/>
      <c r="G12" s="28"/>
      <c r="H12" s="26"/>
    </row>
    <row r="13" spans="1:8" ht="12.75">
      <c r="A13" s="21"/>
      <c r="B13" s="89"/>
      <c r="C13" s="23"/>
      <c r="D13" s="17"/>
      <c r="E13" s="24"/>
      <c r="F13" s="25"/>
      <c r="G13" s="28"/>
      <c r="H13" s="26"/>
    </row>
    <row r="14" spans="1:8" ht="12.75">
      <c r="A14" s="21"/>
      <c r="B14" s="89">
        <v>1508</v>
      </c>
      <c r="C14" s="27" t="s">
        <v>23</v>
      </c>
      <c r="D14" s="17"/>
      <c r="E14" s="24"/>
      <c r="F14" s="25" t="s">
        <v>417</v>
      </c>
      <c r="G14" s="28">
        <v>2441.26</v>
      </c>
      <c r="H14" s="26">
        <f>G14+G15+G16</f>
        <v>2441.26</v>
      </c>
    </row>
    <row r="15" spans="1:8" ht="12.75">
      <c r="A15" s="21"/>
      <c r="B15" s="89"/>
      <c r="C15" s="23" t="s">
        <v>24</v>
      </c>
      <c r="D15" s="17"/>
      <c r="E15" s="24"/>
      <c r="F15" s="25"/>
      <c r="G15" s="28"/>
      <c r="H15" s="26"/>
    </row>
    <row r="16" spans="1:8" ht="12.75">
      <c r="A16" s="21"/>
      <c r="B16" s="89"/>
      <c r="C16" s="23"/>
      <c r="D16" s="17"/>
      <c r="E16" s="24"/>
      <c r="F16" s="25"/>
      <c r="G16" s="28"/>
      <c r="H16" s="26"/>
    </row>
    <row r="17" spans="1:8" ht="12.75">
      <c r="A17" s="21"/>
      <c r="B17" s="89">
        <v>1509</v>
      </c>
      <c r="C17" s="27" t="s">
        <v>25</v>
      </c>
      <c r="D17" s="17"/>
      <c r="E17" s="24"/>
      <c r="F17" s="25" t="s">
        <v>418</v>
      </c>
      <c r="G17" s="28">
        <v>4887.27</v>
      </c>
      <c r="H17" s="26">
        <f>G17+G18+G19</f>
        <v>4887.27</v>
      </c>
    </row>
    <row r="18" spans="1:8" ht="12.75">
      <c r="A18" s="21"/>
      <c r="B18" s="89"/>
      <c r="C18" s="23" t="s">
        <v>14</v>
      </c>
      <c r="D18" s="17"/>
      <c r="E18" s="24"/>
      <c r="F18" s="25"/>
      <c r="G18" s="28"/>
      <c r="H18" s="26"/>
    </row>
    <row r="19" spans="1:8" ht="12.75">
      <c r="A19" s="21"/>
      <c r="B19" s="89"/>
      <c r="C19" s="23"/>
      <c r="D19" s="17"/>
      <c r="E19" s="24"/>
      <c r="F19" s="25"/>
      <c r="G19" s="28"/>
      <c r="H19" s="26"/>
    </row>
    <row r="20" spans="1:8" ht="12.75">
      <c r="A20" s="21"/>
      <c r="B20" s="89">
        <v>1510</v>
      </c>
      <c r="C20" s="27" t="s">
        <v>26</v>
      </c>
      <c r="D20" s="17"/>
      <c r="E20" s="24"/>
      <c r="F20" s="25" t="s">
        <v>352</v>
      </c>
      <c r="G20" s="28">
        <v>11228.43</v>
      </c>
      <c r="H20" s="26">
        <f>G20+G21</f>
        <v>11228.43</v>
      </c>
    </row>
    <row r="21" spans="1:8" ht="12.75">
      <c r="A21" s="21"/>
      <c r="B21" s="89"/>
      <c r="C21" s="23" t="s">
        <v>17</v>
      </c>
      <c r="D21" s="17"/>
      <c r="E21" s="24"/>
      <c r="F21" s="25"/>
      <c r="G21" s="28"/>
      <c r="H21" s="26"/>
    </row>
    <row r="22" spans="1:8" ht="12.75">
      <c r="A22" s="21"/>
      <c r="B22" s="89"/>
      <c r="C22" s="23"/>
      <c r="D22" s="17"/>
      <c r="E22" s="24"/>
      <c r="F22" s="25"/>
      <c r="G22" s="28"/>
      <c r="H22" s="26"/>
    </row>
    <row r="23" spans="1:8" ht="12.75">
      <c r="A23" s="21"/>
      <c r="B23" s="89">
        <v>1511</v>
      </c>
      <c r="C23" s="27" t="s">
        <v>27</v>
      </c>
      <c r="D23" s="17"/>
      <c r="E23" s="24"/>
      <c r="F23" s="29" t="s">
        <v>421</v>
      </c>
      <c r="G23" s="25">
        <v>2105.43</v>
      </c>
      <c r="H23" s="26">
        <f>G23+G24</f>
        <v>2105.43</v>
      </c>
    </row>
    <row r="24" spans="1:8" ht="12.75">
      <c r="A24" s="21"/>
      <c r="B24" s="89"/>
      <c r="C24" s="23" t="s">
        <v>12</v>
      </c>
      <c r="D24" s="17"/>
      <c r="E24" s="24"/>
      <c r="F24" s="29"/>
      <c r="G24" s="25"/>
      <c r="H24" s="26"/>
    </row>
    <row r="25" spans="1:8" ht="12.75">
      <c r="A25" s="21"/>
      <c r="B25" s="89"/>
      <c r="C25" s="23"/>
      <c r="D25" s="17"/>
      <c r="E25" s="24"/>
      <c r="F25" s="29"/>
      <c r="G25" s="25"/>
      <c r="H25" s="26"/>
    </row>
    <row r="26" spans="1:8" ht="12.75">
      <c r="A26" s="21"/>
      <c r="B26" s="89">
        <v>1514</v>
      </c>
      <c r="C26" s="27" t="s">
        <v>30</v>
      </c>
      <c r="D26" s="17"/>
      <c r="E26" s="24"/>
      <c r="F26" s="25" t="s">
        <v>424</v>
      </c>
      <c r="G26" s="28">
        <v>1524.83</v>
      </c>
      <c r="H26" s="26">
        <f>G26+G27</f>
        <v>1524.83</v>
      </c>
    </row>
    <row r="27" spans="1:8" ht="12.75">
      <c r="A27" s="21"/>
      <c r="B27" s="89"/>
      <c r="C27" s="23" t="s">
        <v>12</v>
      </c>
      <c r="D27" s="17"/>
      <c r="E27" s="24"/>
      <c r="F27" s="25"/>
      <c r="G27" s="28"/>
      <c r="H27" s="26"/>
    </row>
    <row r="28" spans="1:8" ht="12.75">
      <c r="A28" s="21"/>
      <c r="B28" s="89"/>
      <c r="C28" s="23"/>
      <c r="D28" s="17"/>
      <c r="E28" s="24"/>
      <c r="G28" s="90"/>
      <c r="H28" s="26"/>
    </row>
    <row r="29" spans="1:8" ht="12.75">
      <c r="A29" s="21"/>
      <c r="B29" s="89">
        <v>1516</v>
      </c>
      <c r="C29" s="27" t="s">
        <v>32</v>
      </c>
      <c r="D29" s="17"/>
      <c r="E29" s="24"/>
      <c r="F29" s="25" t="s">
        <v>426</v>
      </c>
      <c r="G29" s="28">
        <v>3594.46</v>
      </c>
      <c r="H29" s="26">
        <f>G29+G30+G31</f>
        <v>3594.46</v>
      </c>
    </row>
    <row r="30" spans="1:8" ht="12.75">
      <c r="A30" s="21"/>
      <c r="B30" s="89"/>
      <c r="C30" s="23" t="s">
        <v>12</v>
      </c>
      <c r="D30" s="17"/>
      <c r="E30" s="24"/>
      <c r="F30" s="25"/>
      <c r="G30" s="28"/>
      <c r="H30" s="26"/>
    </row>
    <row r="31" spans="1:8" ht="12.75">
      <c r="A31" s="21"/>
      <c r="B31" s="89"/>
      <c r="C31" s="23"/>
      <c r="D31" s="17"/>
      <c r="E31" s="24"/>
      <c r="F31" s="25"/>
      <c r="G31" s="28"/>
      <c r="H31" s="26"/>
    </row>
    <row r="32" spans="1:8" ht="12.75">
      <c r="A32" s="21"/>
      <c r="B32" s="89"/>
      <c r="C32" s="33"/>
      <c r="D32" s="34"/>
      <c r="E32" s="35"/>
      <c r="F32" s="25"/>
      <c r="G32" s="28"/>
      <c r="H32" s="26"/>
    </row>
    <row r="33" spans="1:8" ht="12.75">
      <c r="A33" s="21"/>
      <c r="B33" s="91">
        <v>1522</v>
      </c>
      <c r="C33" s="27" t="s">
        <v>41</v>
      </c>
      <c r="D33" s="17"/>
      <c r="E33" s="24"/>
      <c r="F33" s="25" t="s">
        <v>433</v>
      </c>
      <c r="G33" s="28">
        <v>3036.57</v>
      </c>
      <c r="H33" s="26">
        <f>G33+G34</f>
        <v>3036.57</v>
      </c>
    </row>
    <row r="34" spans="1:8" ht="12.75">
      <c r="A34" s="21"/>
      <c r="B34" s="89"/>
      <c r="C34" s="23" t="s">
        <v>14</v>
      </c>
      <c r="D34" s="17"/>
      <c r="E34" s="24"/>
      <c r="F34" s="25"/>
      <c r="G34" s="28"/>
      <c r="H34" s="26"/>
    </row>
    <row r="35" spans="1:8" ht="12.75">
      <c r="A35" s="21"/>
      <c r="B35" s="89"/>
      <c r="C35" s="23"/>
      <c r="D35" s="17"/>
      <c r="E35" s="24"/>
      <c r="F35" s="25"/>
      <c r="G35" s="28"/>
      <c r="H35" s="26"/>
    </row>
    <row r="36" spans="1:8" ht="12.75">
      <c r="A36" s="21"/>
      <c r="B36" s="91">
        <v>1523</v>
      </c>
      <c r="C36" s="27" t="s">
        <v>42</v>
      </c>
      <c r="D36" s="17"/>
      <c r="E36" s="24"/>
      <c r="F36" s="25" t="s">
        <v>434</v>
      </c>
      <c r="G36" s="28">
        <v>4840.6</v>
      </c>
      <c r="H36" s="26">
        <f>G36+G37+G38</f>
        <v>4840.6</v>
      </c>
    </row>
    <row r="37" spans="1:8" ht="12.75">
      <c r="A37" s="21"/>
      <c r="B37" s="89"/>
      <c r="C37" s="23" t="s">
        <v>14</v>
      </c>
      <c r="D37" s="17"/>
      <c r="E37" s="24"/>
      <c r="F37" s="25"/>
      <c r="G37" s="28"/>
      <c r="H37" s="26"/>
    </row>
    <row r="38" spans="1:8" ht="12.75">
      <c r="A38" s="21"/>
      <c r="B38" s="89"/>
      <c r="C38" s="23"/>
      <c r="D38" s="17"/>
      <c r="E38" s="24"/>
      <c r="F38" s="25"/>
      <c r="G38" s="28"/>
      <c r="H38" s="26"/>
    </row>
    <row r="39" spans="1:8" ht="12.75">
      <c r="A39" s="21"/>
      <c r="B39" s="91">
        <v>1526</v>
      </c>
      <c r="C39" s="27" t="s">
        <v>43</v>
      </c>
      <c r="D39" s="17"/>
      <c r="E39" s="24"/>
      <c r="F39" s="25"/>
      <c r="G39" s="28"/>
      <c r="H39" s="26">
        <f>G39+G40</f>
        <v>0</v>
      </c>
    </row>
    <row r="40" spans="1:8" ht="12.75">
      <c r="A40" s="21"/>
      <c r="B40" s="89"/>
      <c r="C40" s="23" t="s">
        <v>12</v>
      </c>
      <c r="D40" s="17"/>
      <c r="E40" s="24"/>
      <c r="F40" s="25"/>
      <c r="G40" s="28"/>
      <c r="H40" s="26"/>
    </row>
    <row r="41" spans="1:8" ht="12.75">
      <c r="A41" s="21"/>
      <c r="B41" s="89"/>
      <c r="C41" s="23"/>
      <c r="D41" s="17"/>
      <c r="E41" s="24"/>
      <c r="F41" s="25"/>
      <c r="G41" s="28"/>
      <c r="H41" s="26"/>
    </row>
    <row r="42" spans="1:8" ht="12.75">
      <c r="A42" s="21"/>
      <c r="B42" s="89"/>
      <c r="C42" s="23"/>
      <c r="D42" s="17"/>
      <c r="E42" s="24"/>
      <c r="F42" s="25"/>
      <c r="G42" s="28"/>
      <c r="H42" s="26"/>
    </row>
    <row r="43" spans="1:8" ht="12.75">
      <c r="A43" s="21"/>
      <c r="B43" s="91">
        <v>1527</v>
      </c>
      <c r="C43" s="27" t="s">
        <v>44</v>
      </c>
      <c r="D43" s="17"/>
      <c r="E43" s="24"/>
      <c r="F43" s="25" t="s">
        <v>436</v>
      </c>
      <c r="G43" s="28">
        <v>2916.68</v>
      </c>
      <c r="H43" s="26">
        <f>G43+G44</f>
        <v>2916.68</v>
      </c>
    </row>
    <row r="44" spans="1:8" ht="12.75">
      <c r="A44" s="21"/>
      <c r="B44" s="89"/>
      <c r="C44" s="23" t="s">
        <v>45</v>
      </c>
      <c r="D44" s="17"/>
      <c r="E44" s="24"/>
      <c r="F44" s="25"/>
      <c r="G44" s="28"/>
      <c r="H44" s="26"/>
    </row>
    <row r="45" spans="1:8" ht="12.75">
      <c r="A45" s="21"/>
      <c r="B45" s="89"/>
      <c r="C45" s="23"/>
      <c r="D45" s="17"/>
      <c r="E45" s="24"/>
      <c r="F45" s="25"/>
      <c r="G45" s="28"/>
      <c r="H45" s="26"/>
    </row>
    <row r="46" spans="1:8" ht="12.75">
      <c r="A46" s="21"/>
      <c r="B46" s="91">
        <v>1529</v>
      </c>
      <c r="C46" s="27" t="s">
        <v>47</v>
      </c>
      <c r="D46" s="17"/>
      <c r="E46" s="24"/>
      <c r="F46" s="25" t="s">
        <v>441</v>
      </c>
      <c r="G46" s="25">
        <v>40724.01</v>
      </c>
      <c r="H46" s="26">
        <f>G46+G47+G48</f>
        <v>40724.01</v>
      </c>
    </row>
    <row r="47" spans="1:8" ht="12.75">
      <c r="A47" s="21"/>
      <c r="B47" s="89"/>
      <c r="C47" s="23" t="s">
        <v>12</v>
      </c>
      <c r="D47" s="17"/>
      <c r="E47" s="24"/>
      <c r="F47" s="25"/>
      <c r="G47" s="25"/>
      <c r="H47" s="39"/>
    </row>
    <row r="48" spans="1:8" ht="12.75">
      <c r="A48" s="21"/>
      <c r="B48" s="89"/>
      <c r="C48" s="23"/>
      <c r="D48" s="17"/>
      <c r="E48" s="24"/>
      <c r="F48" s="25"/>
      <c r="G48" s="25"/>
      <c r="H48" s="39"/>
    </row>
    <row r="49" spans="1:8" ht="12.75">
      <c r="A49" s="21"/>
      <c r="B49" s="91">
        <v>1525</v>
      </c>
      <c r="C49" s="41" t="s">
        <v>49</v>
      </c>
      <c r="D49" s="17"/>
      <c r="E49" s="24"/>
      <c r="F49" s="25" t="s">
        <v>443</v>
      </c>
      <c r="G49" s="28">
        <v>11120.63</v>
      </c>
      <c r="H49" s="26">
        <f>G49+G50+G51</f>
        <v>11120.63</v>
      </c>
    </row>
    <row r="50" spans="1:8" ht="12.75">
      <c r="A50" s="21"/>
      <c r="B50" s="64"/>
      <c r="C50" s="42" t="s">
        <v>12</v>
      </c>
      <c r="D50" s="34"/>
      <c r="E50" s="35"/>
      <c r="F50" s="25"/>
      <c r="G50" s="28"/>
      <c r="H50" s="26"/>
    </row>
    <row r="51" spans="1:8" ht="12.75">
      <c r="A51" s="21"/>
      <c r="B51" s="64"/>
      <c r="C51" s="42"/>
      <c r="D51" s="34"/>
      <c r="E51" s="35"/>
      <c r="F51" s="25"/>
      <c r="G51" s="28"/>
      <c r="H51" s="26"/>
    </row>
    <row r="52" spans="1:8" ht="12.75">
      <c r="A52" s="21"/>
      <c r="B52" s="92">
        <v>1533</v>
      </c>
      <c r="C52" s="43" t="s">
        <v>50</v>
      </c>
      <c r="D52" s="17"/>
      <c r="E52" s="24"/>
      <c r="F52" s="25" t="s">
        <v>444</v>
      </c>
      <c r="G52" s="28">
        <v>2762.08</v>
      </c>
      <c r="H52" s="26">
        <f>G52+G53+G54</f>
        <v>2762.08</v>
      </c>
    </row>
    <row r="53" spans="1:8" ht="12.75">
      <c r="A53" s="21"/>
      <c r="B53" s="64"/>
      <c r="C53" s="42" t="s">
        <v>12</v>
      </c>
      <c r="D53" s="34"/>
      <c r="E53" s="35"/>
      <c r="F53" s="25"/>
      <c r="G53" s="28"/>
      <c r="H53" s="26"/>
    </row>
    <row r="54" spans="1:8" ht="12" customHeight="1">
      <c r="A54" s="21"/>
      <c r="B54" s="64"/>
      <c r="C54" s="42"/>
      <c r="D54" s="34"/>
      <c r="E54" s="35"/>
      <c r="F54" s="25"/>
      <c r="G54" s="28"/>
      <c r="H54" s="103"/>
    </row>
    <row r="55" spans="1:8" ht="12.75">
      <c r="A55" s="21"/>
      <c r="B55" s="93">
        <v>1537</v>
      </c>
      <c r="C55" s="46" t="s">
        <v>53</v>
      </c>
      <c r="D55" s="47"/>
      <c r="E55" s="48"/>
      <c r="F55" s="25" t="s">
        <v>447</v>
      </c>
      <c r="G55" s="25">
        <v>12149.93</v>
      </c>
      <c r="H55" s="26">
        <f>G55+G56+G57+G58</f>
        <v>33086.28</v>
      </c>
    </row>
    <row r="56" spans="1:9" ht="12.75">
      <c r="A56" s="21"/>
      <c r="B56" s="94"/>
      <c r="C56" s="50" t="s">
        <v>54</v>
      </c>
      <c r="D56" s="47"/>
      <c r="E56" s="48"/>
      <c r="F56" s="25" t="s">
        <v>448</v>
      </c>
      <c r="G56" s="25">
        <v>4352.21</v>
      </c>
      <c r="H56" s="26"/>
      <c r="I56" s="1"/>
    </row>
    <row r="57" spans="1:8" ht="12.75">
      <c r="A57" s="21"/>
      <c r="B57" s="94"/>
      <c r="C57" s="50"/>
      <c r="D57" s="47"/>
      <c r="E57" s="48"/>
      <c r="F57" s="25" t="s">
        <v>449</v>
      </c>
      <c r="G57" s="25">
        <v>8317.03</v>
      </c>
      <c r="H57" s="26"/>
    </row>
    <row r="58" spans="1:8" ht="12.75">
      <c r="A58" s="21"/>
      <c r="B58" s="94"/>
      <c r="C58" s="50"/>
      <c r="D58" s="47"/>
      <c r="E58" s="48"/>
      <c r="F58" s="25" t="s">
        <v>450</v>
      </c>
      <c r="G58" s="25">
        <v>8267.11</v>
      </c>
      <c r="H58" s="26"/>
    </row>
    <row r="59" spans="1:8" ht="12.75">
      <c r="A59" s="21"/>
      <c r="B59" s="94"/>
      <c r="C59" s="50"/>
      <c r="D59" s="47"/>
      <c r="E59" s="48"/>
      <c r="F59" s="25"/>
      <c r="G59" s="25"/>
      <c r="H59" s="26"/>
    </row>
    <row r="60" spans="1:8" ht="12.75">
      <c r="A60" s="21"/>
      <c r="B60" s="94">
        <v>1538</v>
      </c>
      <c r="C60" s="46" t="s">
        <v>55</v>
      </c>
      <c r="D60" s="47"/>
      <c r="E60" s="51"/>
      <c r="F60" s="25" t="s">
        <v>451</v>
      </c>
      <c r="G60" s="25">
        <v>2391.99</v>
      </c>
      <c r="H60" s="26">
        <f>G60+G61</f>
        <v>3295.8599999999997</v>
      </c>
    </row>
    <row r="61" spans="1:8" ht="12.75">
      <c r="A61" s="21"/>
      <c r="B61" s="94"/>
      <c r="C61" s="46" t="s">
        <v>56</v>
      </c>
      <c r="D61" s="47"/>
      <c r="E61" s="48"/>
      <c r="F61" s="25" t="s">
        <v>452</v>
      </c>
      <c r="G61" s="25">
        <v>903.87</v>
      </c>
      <c r="H61" s="26"/>
    </row>
    <row r="62" spans="1:8" ht="12.75">
      <c r="A62" s="21"/>
      <c r="B62" s="94"/>
      <c r="C62" s="46"/>
      <c r="D62" s="47"/>
      <c r="E62" s="48"/>
      <c r="F62" s="25"/>
      <c r="G62" s="25"/>
      <c r="H62" s="26"/>
    </row>
    <row r="63" spans="1:8" ht="12.75">
      <c r="A63" s="21"/>
      <c r="B63" s="89">
        <v>1539</v>
      </c>
      <c r="C63" s="43" t="s">
        <v>57</v>
      </c>
      <c r="D63" s="17"/>
      <c r="E63" s="24"/>
      <c r="F63" s="25" t="s">
        <v>453</v>
      </c>
      <c r="G63" s="25">
        <v>1733.13</v>
      </c>
      <c r="H63" s="26">
        <f>G63+G64</f>
        <v>1733.13</v>
      </c>
    </row>
    <row r="64" spans="1:8" ht="12.75">
      <c r="A64" s="21"/>
      <c r="B64" s="89"/>
      <c r="C64" s="43"/>
      <c r="D64" s="17"/>
      <c r="E64" s="24"/>
      <c r="F64" s="25"/>
      <c r="G64" s="25"/>
      <c r="H64" s="26"/>
    </row>
    <row r="65" spans="1:8" ht="12.75">
      <c r="A65" s="21"/>
      <c r="B65" s="89"/>
      <c r="C65" s="43"/>
      <c r="D65" s="17"/>
      <c r="E65" s="24"/>
      <c r="F65" s="25"/>
      <c r="G65" s="25"/>
      <c r="H65" s="26"/>
    </row>
    <row r="66" spans="1:8" ht="12.75">
      <c r="A66" s="21"/>
      <c r="B66" s="94">
        <v>1540</v>
      </c>
      <c r="C66" s="46" t="s">
        <v>58</v>
      </c>
      <c r="D66" s="47"/>
      <c r="E66" s="48"/>
      <c r="F66" s="25" t="s">
        <v>454</v>
      </c>
      <c r="G66" s="25">
        <v>592.8</v>
      </c>
      <c r="H66" s="26">
        <f>G66+G67</f>
        <v>592.8</v>
      </c>
    </row>
    <row r="67" spans="1:8" ht="12.75">
      <c r="A67" s="21"/>
      <c r="B67" s="94"/>
      <c r="C67" s="46" t="s">
        <v>12</v>
      </c>
      <c r="D67" s="47"/>
      <c r="E67" s="48"/>
      <c r="F67" s="25"/>
      <c r="G67" s="25"/>
      <c r="H67" s="26"/>
    </row>
    <row r="68" spans="1:8" ht="12.75">
      <c r="A68" s="21"/>
      <c r="B68" s="94"/>
      <c r="C68" s="46"/>
      <c r="D68" s="47"/>
      <c r="E68" s="48"/>
      <c r="F68" s="25"/>
      <c r="G68" s="25"/>
      <c r="H68" s="26"/>
    </row>
    <row r="69" spans="1:9" ht="12.75">
      <c r="A69" s="21"/>
      <c r="B69" s="64">
        <v>1545</v>
      </c>
      <c r="C69" s="52" t="s">
        <v>65</v>
      </c>
      <c r="D69" s="34"/>
      <c r="E69" s="35"/>
      <c r="F69" s="54" t="s">
        <v>461</v>
      </c>
      <c r="G69" s="54">
        <v>47705.17</v>
      </c>
      <c r="H69" s="44">
        <f>G69+G70+G71</f>
        <v>52917.32</v>
      </c>
      <c r="I69" s="1"/>
    </row>
    <row r="70" spans="1:8" ht="12.75">
      <c r="A70" s="21"/>
      <c r="B70" s="64"/>
      <c r="C70" s="52" t="s">
        <v>56</v>
      </c>
      <c r="D70" s="34"/>
      <c r="E70" s="35"/>
      <c r="F70" s="54" t="s">
        <v>462</v>
      </c>
      <c r="G70" s="54">
        <v>5212.15</v>
      </c>
      <c r="H70" s="44"/>
    </row>
    <row r="71" spans="1:8" ht="12.75">
      <c r="A71" s="21"/>
      <c r="B71" s="64"/>
      <c r="C71" s="52"/>
      <c r="D71" s="34"/>
      <c r="E71" s="35"/>
      <c r="F71" s="54"/>
      <c r="G71" s="54"/>
      <c r="H71" s="44"/>
    </row>
    <row r="72" spans="1:8" ht="12.75">
      <c r="A72" s="21"/>
      <c r="B72" s="64">
        <v>1547</v>
      </c>
      <c r="C72" s="52" t="s">
        <v>68</v>
      </c>
      <c r="D72" s="34"/>
      <c r="E72" s="35"/>
      <c r="F72" s="54" t="s">
        <v>465</v>
      </c>
      <c r="G72" s="54">
        <v>612.95</v>
      </c>
      <c r="H72" s="44">
        <f>G72+G73</f>
        <v>612.95</v>
      </c>
    </row>
    <row r="73" spans="1:8" ht="12.75">
      <c r="A73" s="21"/>
      <c r="B73" s="64"/>
      <c r="C73" s="52" t="s">
        <v>69</v>
      </c>
      <c r="D73" s="34"/>
      <c r="E73" s="35"/>
      <c r="F73" s="54"/>
      <c r="G73" s="54"/>
      <c r="H73" s="44"/>
    </row>
    <row r="74" spans="1:8" ht="12.75">
      <c r="A74" s="21"/>
      <c r="B74" s="64"/>
      <c r="C74" s="52"/>
      <c r="D74" s="34"/>
      <c r="E74" s="35"/>
      <c r="F74" s="54"/>
      <c r="G74" s="54"/>
      <c r="H74" s="44"/>
    </row>
    <row r="75" spans="1:8" ht="12.75">
      <c r="A75" s="21"/>
      <c r="B75" s="64">
        <v>1548</v>
      </c>
      <c r="C75" s="52" t="s">
        <v>70</v>
      </c>
      <c r="D75" s="34"/>
      <c r="E75" s="35"/>
      <c r="F75" s="54" t="s">
        <v>360</v>
      </c>
      <c r="G75" s="54">
        <v>1166.49</v>
      </c>
      <c r="H75" s="44">
        <f>G75+G76+G77</f>
        <v>1166.49</v>
      </c>
    </row>
    <row r="76" spans="1:8" ht="12.75">
      <c r="A76" s="21"/>
      <c r="B76" s="64"/>
      <c r="C76" s="52" t="s">
        <v>12</v>
      </c>
      <c r="D76" s="34"/>
      <c r="E76" s="35"/>
      <c r="F76" s="54"/>
      <c r="G76" s="54"/>
      <c r="H76" s="44"/>
    </row>
    <row r="77" spans="1:8" ht="12.75">
      <c r="A77" s="21"/>
      <c r="B77" s="64"/>
      <c r="C77" s="52"/>
      <c r="D77" s="34"/>
      <c r="E77" s="35"/>
      <c r="F77" s="54"/>
      <c r="G77" s="54"/>
      <c r="H77" s="44"/>
    </row>
    <row r="78" spans="1:8" ht="12.75">
      <c r="A78" s="21"/>
      <c r="B78" s="64">
        <v>1551</v>
      </c>
      <c r="C78" s="52" t="s">
        <v>72</v>
      </c>
      <c r="D78" s="58"/>
      <c r="E78" s="35"/>
      <c r="F78" s="54" t="s">
        <v>469</v>
      </c>
      <c r="G78" s="54">
        <v>3457.49</v>
      </c>
      <c r="H78" s="44">
        <f>G78+G79</f>
        <v>3457.49</v>
      </c>
    </row>
    <row r="79" spans="1:8" ht="12.75">
      <c r="A79" s="21"/>
      <c r="B79" s="64"/>
      <c r="C79" s="52" t="s">
        <v>73</v>
      </c>
      <c r="D79" s="29"/>
      <c r="E79" s="35"/>
      <c r="F79" s="54"/>
      <c r="G79" s="54"/>
      <c r="H79" s="44"/>
    </row>
    <row r="80" spans="1:8" ht="12.75">
      <c r="A80" s="21"/>
      <c r="B80" s="64"/>
      <c r="C80" s="52"/>
      <c r="D80" s="29"/>
      <c r="E80" s="35"/>
      <c r="F80" s="54"/>
      <c r="G80" s="54"/>
      <c r="H80" s="44"/>
    </row>
    <row r="81" spans="1:8" ht="12.75">
      <c r="A81" s="21"/>
      <c r="B81" s="64">
        <v>1553</v>
      </c>
      <c r="C81" s="59" t="s">
        <v>75</v>
      </c>
      <c r="D81" s="60"/>
      <c r="E81" s="35"/>
      <c r="F81" s="54" t="s">
        <v>471</v>
      </c>
      <c r="G81" s="54">
        <v>836.2</v>
      </c>
      <c r="H81" s="44">
        <f>G81+G82</f>
        <v>836.2</v>
      </c>
    </row>
    <row r="82" spans="1:8" ht="12.75">
      <c r="A82" s="21"/>
      <c r="B82" s="64"/>
      <c r="C82" s="59" t="s">
        <v>12</v>
      </c>
      <c r="D82" s="29"/>
      <c r="E82" s="35"/>
      <c r="F82" s="54"/>
      <c r="G82" s="54"/>
      <c r="H82" s="44"/>
    </row>
    <row r="83" spans="1:8" ht="12.75">
      <c r="A83" s="21"/>
      <c r="B83" s="64"/>
      <c r="C83" s="59"/>
      <c r="D83" s="29"/>
      <c r="E83" s="35"/>
      <c r="F83" s="54"/>
      <c r="G83" s="54"/>
      <c r="H83" s="44"/>
    </row>
    <row r="84" spans="1:8" ht="12.75">
      <c r="A84" s="21"/>
      <c r="B84" s="64"/>
      <c r="C84" s="59"/>
      <c r="D84" s="29"/>
      <c r="E84" s="35"/>
      <c r="F84" s="54"/>
      <c r="G84" s="54"/>
      <c r="H84" s="44"/>
    </row>
    <row r="85" spans="1:8" ht="12.75">
      <c r="A85" s="21"/>
      <c r="B85" s="64">
        <v>1554</v>
      </c>
      <c r="C85" s="59" t="s">
        <v>0</v>
      </c>
      <c r="D85" s="29"/>
      <c r="E85" s="35"/>
      <c r="F85" s="54" t="s">
        <v>472</v>
      </c>
      <c r="G85" s="54">
        <v>4005.59</v>
      </c>
      <c r="H85" s="44">
        <f>G85+G86</f>
        <v>4005.59</v>
      </c>
    </row>
    <row r="86" spans="1:8" ht="12.75">
      <c r="A86" s="21"/>
      <c r="B86" s="64"/>
      <c r="C86" s="59" t="s">
        <v>76</v>
      </c>
      <c r="D86" s="29"/>
      <c r="E86" s="35"/>
      <c r="F86" s="54"/>
      <c r="G86" s="54"/>
      <c r="H86" s="44"/>
    </row>
    <row r="87" spans="1:8" ht="12.75">
      <c r="A87" s="21"/>
      <c r="B87" s="64"/>
      <c r="C87" s="59"/>
      <c r="D87" s="29"/>
      <c r="E87" s="35"/>
      <c r="F87" s="54"/>
      <c r="G87" s="54"/>
      <c r="H87" s="44"/>
    </row>
    <row r="88" spans="1:8" ht="12.75">
      <c r="A88" s="21"/>
      <c r="B88" s="64">
        <v>1855</v>
      </c>
      <c r="C88" s="59" t="s">
        <v>77</v>
      </c>
      <c r="D88" s="29"/>
      <c r="E88" s="35"/>
      <c r="F88" s="54" t="s">
        <v>473</v>
      </c>
      <c r="G88" s="54">
        <v>3767.35</v>
      </c>
      <c r="H88" s="44">
        <f>G88+G89</f>
        <v>3767.35</v>
      </c>
    </row>
    <row r="89" spans="1:8" ht="12.75">
      <c r="A89" s="21"/>
      <c r="B89" s="64"/>
      <c r="C89" s="59" t="s">
        <v>12</v>
      </c>
      <c r="D89" s="29"/>
      <c r="E89" s="35"/>
      <c r="F89" s="54"/>
      <c r="G89" s="54"/>
      <c r="H89" s="44"/>
    </row>
    <row r="90" spans="1:8" ht="12.75">
      <c r="A90" s="21"/>
      <c r="B90" s="64"/>
      <c r="C90" s="59"/>
      <c r="D90" s="29"/>
      <c r="E90" s="35"/>
      <c r="F90" s="54"/>
      <c r="G90" s="54"/>
      <c r="H90" s="44"/>
    </row>
    <row r="91" spans="1:8" ht="12.75">
      <c r="A91" s="21"/>
      <c r="B91" s="64">
        <v>1856</v>
      </c>
      <c r="C91" s="59" t="s">
        <v>78</v>
      </c>
      <c r="D91" s="8"/>
      <c r="E91" s="35"/>
      <c r="F91" s="54" t="s">
        <v>474</v>
      </c>
      <c r="G91" s="54">
        <v>5763.57</v>
      </c>
      <c r="H91" s="44">
        <f>G91+G92+G93</f>
        <v>5763.57</v>
      </c>
    </row>
    <row r="92" spans="1:8" ht="12.75">
      <c r="A92" s="21"/>
      <c r="B92" s="64"/>
      <c r="C92" s="59" t="s">
        <v>12</v>
      </c>
      <c r="D92" s="29"/>
      <c r="E92" s="35"/>
      <c r="F92" s="54"/>
      <c r="G92" s="54"/>
      <c r="H92" s="44"/>
    </row>
    <row r="93" spans="1:8" ht="12.75">
      <c r="A93" s="21"/>
      <c r="B93" s="64"/>
      <c r="C93" s="59"/>
      <c r="D93" s="29"/>
      <c r="E93" s="35"/>
      <c r="F93" s="54"/>
      <c r="G93" s="54"/>
      <c r="H93" s="44"/>
    </row>
    <row r="94" spans="1:8" ht="12.75">
      <c r="A94" s="21"/>
      <c r="B94" s="64">
        <v>2214</v>
      </c>
      <c r="C94" s="59" t="s">
        <v>81</v>
      </c>
      <c r="D94" s="61"/>
      <c r="E94" s="35"/>
      <c r="F94" s="54" t="s">
        <v>480</v>
      </c>
      <c r="G94" s="54">
        <v>1448.18</v>
      </c>
      <c r="H94" s="44">
        <f>G94+G95</f>
        <v>1448.18</v>
      </c>
    </row>
    <row r="95" spans="1:8" ht="12.75">
      <c r="A95" s="21"/>
      <c r="B95" s="64"/>
      <c r="C95" s="59" t="s">
        <v>82</v>
      </c>
      <c r="D95" s="8"/>
      <c r="E95" s="35"/>
      <c r="F95" s="54"/>
      <c r="G95" s="54"/>
      <c r="H95" s="44"/>
    </row>
    <row r="96" spans="1:8" ht="12.75">
      <c r="A96" s="21"/>
      <c r="B96" s="64"/>
      <c r="C96" s="59"/>
      <c r="D96" s="61"/>
      <c r="E96" s="35"/>
      <c r="F96" s="54"/>
      <c r="G96" s="54"/>
      <c r="H96" s="44"/>
    </row>
    <row r="97" spans="1:8" ht="12.75">
      <c r="A97" s="21"/>
      <c r="B97" s="64">
        <v>3123</v>
      </c>
      <c r="C97" s="59" t="s">
        <v>83</v>
      </c>
      <c r="D97" s="61"/>
      <c r="E97" s="35"/>
      <c r="F97" s="54" t="s">
        <v>481</v>
      </c>
      <c r="G97" s="54">
        <v>7048.35</v>
      </c>
      <c r="H97" s="44">
        <f>G97+G98</f>
        <v>7048.35</v>
      </c>
    </row>
    <row r="98" spans="1:8" ht="12.75">
      <c r="A98" s="21"/>
      <c r="B98" s="64"/>
      <c r="C98" s="59" t="s">
        <v>84</v>
      </c>
      <c r="D98" s="8"/>
      <c r="E98" s="35"/>
      <c r="F98" s="54"/>
      <c r="G98" s="54"/>
      <c r="H98" s="44"/>
    </row>
    <row r="99" spans="1:8" ht="13.5" thickBot="1">
      <c r="A99" s="21"/>
      <c r="B99" s="64"/>
      <c r="C99" s="59"/>
      <c r="D99" s="61"/>
      <c r="E99" s="35"/>
      <c r="F99" s="54"/>
      <c r="G99" s="54"/>
      <c r="H99" s="44"/>
    </row>
    <row r="100" spans="1:8" ht="13.5" thickBot="1">
      <c r="A100" s="115"/>
      <c r="B100" s="67"/>
      <c r="C100" s="67" t="s">
        <v>89</v>
      </c>
      <c r="D100" s="68"/>
      <c r="E100" s="69"/>
      <c r="F100" s="70"/>
      <c r="G100" s="71">
        <f>SUM(G11:G99)</f>
        <v>217705.18</v>
      </c>
      <c r="H100" s="81">
        <f>SUM(H11:H99)</f>
        <v>217705.18000000002</v>
      </c>
    </row>
    <row r="101" spans="5:8" ht="12.75">
      <c r="E101" s="4"/>
      <c r="F101" s="5"/>
      <c r="G101" s="5"/>
      <c r="H101" s="72"/>
    </row>
    <row r="102" spans="5:8" ht="12.75">
      <c r="E102" s="4"/>
      <c r="F102" s="5"/>
      <c r="G102" s="5" t="s">
        <v>90</v>
      </c>
      <c r="H102" s="72"/>
    </row>
    <row r="103" spans="4:8" ht="12.75">
      <c r="D103" s="4"/>
      <c r="E103" s="5"/>
      <c r="F103" s="5"/>
      <c r="G103" s="5" t="s">
        <v>91</v>
      </c>
      <c r="H103" s="72"/>
    </row>
    <row r="104" spans="4:8" ht="12.75">
      <c r="D104" s="4"/>
      <c r="E104" s="5"/>
      <c r="F104" s="5"/>
      <c r="G104" s="5"/>
      <c r="H104" s="72"/>
    </row>
    <row r="105" spans="1:7" ht="12.75">
      <c r="A105" s="1" t="s">
        <v>2</v>
      </c>
      <c r="B105" s="1"/>
      <c r="C105" s="1"/>
      <c r="D105" s="3" t="s">
        <v>92</v>
      </c>
      <c r="F105" s="96"/>
      <c r="G105" s="30"/>
    </row>
    <row r="106" spans="1:8" ht="12.75">
      <c r="A106" s="1" t="s">
        <v>1</v>
      </c>
      <c r="B106" s="1"/>
      <c r="C106" s="1"/>
      <c r="F106" s="96"/>
      <c r="G106" s="30"/>
      <c r="H106" s="30"/>
    </row>
    <row r="107" spans="1:8" ht="12.75">
      <c r="A107" s="1"/>
      <c r="B107" s="1"/>
      <c r="C107" s="1"/>
      <c r="F107" s="96"/>
      <c r="G107" s="30"/>
      <c r="H107" s="30"/>
    </row>
    <row r="109" spans="1:8" ht="12.75">
      <c r="A109" s="4"/>
      <c r="B109" s="7"/>
      <c r="C109" s="8"/>
      <c r="D109" s="8" t="s">
        <v>489</v>
      </c>
      <c r="E109" s="8"/>
      <c r="F109" s="96"/>
      <c r="G109" s="5"/>
      <c r="H109" s="72"/>
    </row>
    <row r="110" spans="1:8" ht="12.75">
      <c r="A110" s="4"/>
      <c r="B110" s="7"/>
      <c r="C110" s="8"/>
      <c r="D110" s="8" t="s">
        <v>486</v>
      </c>
      <c r="E110" s="8"/>
      <c r="F110" s="96"/>
      <c r="G110" s="5"/>
      <c r="H110" s="72"/>
    </row>
    <row r="111" spans="2:8" ht="12.75">
      <c r="B111" s="9"/>
      <c r="E111" s="4"/>
      <c r="F111" s="96"/>
      <c r="G111" s="5" t="s">
        <v>409</v>
      </c>
      <c r="H111" s="72"/>
    </row>
    <row r="112" spans="2:8" ht="13.5" thickBot="1">
      <c r="B112" s="2" t="s">
        <v>97</v>
      </c>
      <c r="C112" s="1"/>
      <c r="D112" s="4" t="s">
        <v>124</v>
      </c>
      <c r="E112" s="4"/>
      <c r="F112" s="96"/>
      <c r="G112" s="5"/>
      <c r="H112" s="72"/>
    </row>
    <row r="113" spans="1:8" ht="30.75" customHeight="1" thickBot="1">
      <c r="A113" s="10" t="s">
        <v>4</v>
      </c>
      <c r="B113" s="73" t="s">
        <v>93</v>
      </c>
      <c r="C113" s="10" t="s">
        <v>94</v>
      </c>
      <c r="D113" s="11" t="s">
        <v>6</v>
      </c>
      <c r="E113" s="12" t="s">
        <v>7</v>
      </c>
      <c r="F113" s="140" t="s">
        <v>8</v>
      </c>
      <c r="G113" s="14" t="s">
        <v>9</v>
      </c>
      <c r="H113" s="15" t="s">
        <v>10</v>
      </c>
    </row>
    <row r="114" spans="1:8" ht="12.75">
      <c r="A114" s="29"/>
      <c r="B114" s="22" t="s">
        <v>310</v>
      </c>
      <c r="C114" s="27" t="s">
        <v>106</v>
      </c>
      <c r="D114" s="17"/>
      <c r="E114" s="29"/>
      <c r="F114" s="25" t="s">
        <v>353</v>
      </c>
      <c r="G114" s="28">
        <v>79742.33</v>
      </c>
      <c r="H114" s="26">
        <f>G114</f>
        <v>79742.33</v>
      </c>
    </row>
    <row r="115" spans="1:8" ht="12.75">
      <c r="A115" s="53"/>
      <c r="B115" s="36"/>
      <c r="C115" s="33"/>
      <c r="D115" s="34"/>
      <c r="E115" s="35"/>
      <c r="F115" s="32"/>
      <c r="G115" s="28"/>
      <c r="H115" s="44"/>
    </row>
    <row r="116" spans="1:8" ht="13.5" thickBot="1">
      <c r="A116" s="64"/>
      <c r="B116" s="36"/>
      <c r="C116" s="33"/>
      <c r="D116" s="34"/>
      <c r="E116" s="35"/>
      <c r="F116" s="62"/>
      <c r="G116" s="83"/>
      <c r="H116" s="44"/>
    </row>
    <row r="117" spans="1:8" ht="13.5" thickBot="1">
      <c r="A117" s="75" t="s">
        <v>92</v>
      </c>
      <c r="B117" s="76"/>
      <c r="C117" s="77"/>
      <c r="D117" s="78"/>
      <c r="E117" s="141"/>
      <c r="F117" s="135"/>
      <c r="G117" s="142">
        <f>SUM(G114:G116)</f>
        <v>79742.33</v>
      </c>
      <c r="H117" s="81">
        <f>SUM(H114:H116)</f>
        <v>79742.33</v>
      </c>
    </row>
    <row r="120" spans="7:8" ht="12.75">
      <c r="G120" s="30" t="s">
        <v>315</v>
      </c>
      <c r="H120" s="30">
        <f>H117</f>
        <v>79742.33</v>
      </c>
    </row>
    <row r="121" spans="7:8" ht="12.75">
      <c r="G121" s="30" t="s">
        <v>316</v>
      </c>
      <c r="H121" s="30">
        <f>H120+H100</f>
        <v>297447.51</v>
      </c>
    </row>
    <row r="123" spans="4:5" ht="12.75">
      <c r="D123" s="5"/>
      <c r="E123" s="5" t="s">
        <v>90</v>
      </c>
    </row>
    <row r="124" spans="3:5" ht="12.75">
      <c r="C124" s="4"/>
      <c r="D124" s="5"/>
      <c r="E124" s="5" t="s">
        <v>91</v>
      </c>
    </row>
    <row r="125" spans="3:6" ht="12.75">
      <c r="C125" s="4"/>
      <c r="D125" s="5"/>
      <c r="E125" s="5"/>
      <c r="F125" s="5"/>
    </row>
    <row r="126" spans="3:6" ht="12.75">
      <c r="C126" s="4"/>
      <c r="D126" s="5"/>
      <c r="E126" s="1"/>
      <c r="F126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1"/>
  <sheetViews>
    <sheetView workbookViewId="0" topLeftCell="A1">
      <selection activeCell="D4" sqref="D4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26.8515625" style="3" customWidth="1"/>
    <col min="4" max="4" width="17.7109375" style="3" customWidth="1"/>
    <col min="5" max="5" width="15.00390625" style="3" customWidth="1"/>
    <col min="6" max="6" width="20.28125" style="3" customWidth="1"/>
    <col min="7" max="7" width="16.421875" style="3" customWidth="1"/>
    <col min="8" max="8" width="14.8515625" style="3" customWidth="1"/>
    <col min="9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534</v>
      </c>
      <c r="E4" s="4"/>
      <c r="F4" s="5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490</v>
      </c>
      <c r="E6" s="97"/>
      <c r="G6" s="5"/>
      <c r="H6" s="6"/>
    </row>
    <row r="7" spans="1:8" ht="12.75">
      <c r="A7" s="4"/>
      <c r="B7" s="4"/>
      <c r="C7" s="8"/>
      <c r="D7" s="8" t="s">
        <v>408</v>
      </c>
      <c r="E7" s="8"/>
      <c r="G7" s="5"/>
      <c r="H7" s="6"/>
    </row>
    <row r="8" spans="2:8" ht="12.75">
      <c r="B8" s="1" t="s">
        <v>97</v>
      </c>
      <c r="C8" s="1"/>
      <c r="E8" s="4"/>
      <c r="F8" s="5"/>
      <c r="G8" s="5" t="s">
        <v>409</v>
      </c>
      <c r="H8" s="6"/>
    </row>
    <row r="9" spans="5:8" ht="5.25" customHeight="1" thickBot="1">
      <c r="E9" s="4"/>
      <c r="F9" s="5"/>
      <c r="G9" s="5"/>
      <c r="H9" s="6"/>
    </row>
    <row r="10" spans="1:8" ht="18.75" customHeight="1" thickBot="1">
      <c r="A10" s="85" t="s">
        <v>4</v>
      </c>
      <c r="B10" s="86" t="s">
        <v>98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1"/>
      <c r="B11" s="87">
        <v>1503</v>
      </c>
      <c r="C11" s="16" t="s">
        <v>11</v>
      </c>
      <c r="D11" s="17"/>
      <c r="E11" s="18"/>
      <c r="F11" s="19" t="s">
        <v>410</v>
      </c>
      <c r="G11" s="88">
        <f>3414.65+1314.46</f>
        <v>4729.110000000001</v>
      </c>
      <c r="H11" s="20">
        <f>G11+G12</f>
        <v>4729.110000000001</v>
      </c>
    </row>
    <row r="12" spans="1:8" ht="12.75">
      <c r="A12" s="21"/>
      <c r="B12" s="89"/>
      <c r="C12" s="23" t="s">
        <v>12</v>
      </c>
      <c r="D12" s="17"/>
      <c r="E12" s="24"/>
      <c r="F12" s="25"/>
      <c r="G12" s="28"/>
      <c r="H12" s="26"/>
    </row>
    <row r="13" spans="1:8" ht="12.75">
      <c r="A13" s="21"/>
      <c r="B13" s="89"/>
      <c r="C13" s="23"/>
      <c r="D13" s="17"/>
      <c r="E13" s="24"/>
      <c r="F13" s="25"/>
      <c r="G13" s="28"/>
      <c r="H13" s="26"/>
    </row>
    <row r="14" spans="1:8" ht="12.75">
      <c r="A14" s="21"/>
      <c r="B14" s="89">
        <v>1508</v>
      </c>
      <c r="C14" s="27" t="s">
        <v>23</v>
      </c>
      <c r="D14" s="17"/>
      <c r="E14" s="24"/>
      <c r="F14" s="25" t="s">
        <v>417</v>
      </c>
      <c r="G14" s="28">
        <f>1464.27+138.17</f>
        <v>1602.44</v>
      </c>
      <c r="H14" s="26">
        <f>G14+G15+G16</f>
        <v>1602.44</v>
      </c>
    </row>
    <row r="15" spans="1:8" ht="12.75">
      <c r="A15" s="21"/>
      <c r="B15" s="89"/>
      <c r="C15" s="23" t="s">
        <v>24</v>
      </c>
      <c r="D15" s="17"/>
      <c r="E15" s="24"/>
      <c r="F15" s="25"/>
      <c r="G15" s="28"/>
      <c r="H15" s="26"/>
    </row>
    <row r="16" spans="1:8" ht="12.75">
      <c r="A16" s="21"/>
      <c r="B16" s="89"/>
      <c r="C16" s="23"/>
      <c r="D16" s="17"/>
      <c r="E16" s="24"/>
      <c r="F16" s="25"/>
      <c r="G16" s="28"/>
      <c r="H16" s="26"/>
    </row>
    <row r="17" spans="1:8" ht="12.75">
      <c r="A17" s="21"/>
      <c r="B17" s="89">
        <v>1509</v>
      </c>
      <c r="C17" s="27" t="s">
        <v>25</v>
      </c>
      <c r="D17" s="17"/>
      <c r="E17" s="24"/>
      <c r="F17" s="25" t="s">
        <v>418</v>
      </c>
      <c r="G17" s="28">
        <f>168.56+4550.6</f>
        <v>4719.160000000001</v>
      </c>
      <c r="H17" s="26">
        <f>G17+G18+G19</f>
        <v>4719.160000000001</v>
      </c>
    </row>
    <row r="18" spans="1:8" ht="12.75">
      <c r="A18" s="21"/>
      <c r="B18" s="89"/>
      <c r="C18" s="23" t="s">
        <v>14</v>
      </c>
      <c r="D18" s="17"/>
      <c r="E18" s="24"/>
      <c r="F18" s="25"/>
      <c r="G18" s="28"/>
      <c r="H18" s="26"/>
    </row>
    <row r="19" spans="1:8" ht="12.75">
      <c r="A19" s="21"/>
      <c r="B19" s="89"/>
      <c r="C19" s="23"/>
      <c r="D19" s="17"/>
      <c r="E19" s="24"/>
      <c r="F19" s="25"/>
      <c r="G19" s="28"/>
      <c r="H19" s="26"/>
    </row>
    <row r="20" spans="1:8" ht="12.75">
      <c r="A20" s="21"/>
      <c r="B20" s="89"/>
      <c r="C20" s="23"/>
      <c r="D20" s="17"/>
      <c r="E20" s="24"/>
      <c r="F20" s="25"/>
      <c r="G20" s="28"/>
      <c r="H20" s="26"/>
    </row>
    <row r="21" spans="1:8" ht="12.75">
      <c r="A21" s="21"/>
      <c r="B21" s="89">
        <v>1510</v>
      </c>
      <c r="C21" s="27" t="s">
        <v>26</v>
      </c>
      <c r="D21" s="17"/>
      <c r="E21" s="24"/>
      <c r="F21" s="25" t="s">
        <v>352</v>
      </c>
      <c r="G21" s="28">
        <f>2606.54+7311.16</f>
        <v>9917.7</v>
      </c>
      <c r="H21" s="26">
        <f>G21+G22</f>
        <v>9917.7</v>
      </c>
    </row>
    <row r="22" spans="1:8" ht="12.75">
      <c r="A22" s="21"/>
      <c r="B22" s="89"/>
      <c r="C22" s="23" t="s">
        <v>17</v>
      </c>
      <c r="D22" s="17"/>
      <c r="E22" s="24"/>
      <c r="F22" s="25"/>
      <c r="G22" s="28"/>
      <c r="H22" s="26"/>
    </row>
    <row r="23" spans="1:8" ht="12.75">
      <c r="A23" s="21"/>
      <c r="B23" s="89"/>
      <c r="C23" s="23"/>
      <c r="D23" s="17"/>
      <c r="E23" s="24"/>
      <c r="F23" s="25"/>
      <c r="G23" s="28"/>
      <c r="H23" s="26"/>
    </row>
    <row r="24" spans="1:8" ht="12.75">
      <c r="A24" s="21"/>
      <c r="B24" s="89">
        <v>1514</v>
      </c>
      <c r="C24" s="27" t="s">
        <v>30</v>
      </c>
      <c r="D24" s="17"/>
      <c r="E24" s="24"/>
      <c r="F24" s="25" t="s">
        <v>424</v>
      </c>
      <c r="G24" s="28">
        <f>172.55+914.93</f>
        <v>1087.48</v>
      </c>
      <c r="H24" s="26">
        <f>G24+G25</f>
        <v>1087.48</v>
      </c>
    </row>
    <row r="25" spans="1:8" ht="12.75">
      <c r="A25" s="21"/>
      <c r="B25" s="89"/>
      <c r="C25" s="23" t="s">
        <v>12</v>
      </c>
      <c r="D25" s="17"/>
      <c r="E25" s="24"/>
      <c r="F25" s="25"/>
      <c r="G25" s="28"/>
      <c r="H25" s="26"/>
    </row>
    <row r="26" spans="1:8" ht="12.75">
      <c r="A26" s="21"/>
      <c r="B26" s="89"/>
      <c r="C26" s="23"/>
      <c r="D26" s="17"/>
      <c r="E26" s="24"/>
      <c r="G26" s="90"/>
      <c r="H26" s="26"/>
    </row>
    <row r="27" spans="1:8" ht="12.75">
      <c r="A27" s="21"/>
      <c r="B27" s="89">
        <v>1516</v>
      </c>
      <c r="C27" s="27" t="s">
        <v>32</v>
      </c>
      <c r="D27" s="17"/>
      <c r="E27" s="24"/>
      <c r="F27" s="25" t="s">
        <v>426</v>
      </c>
      <c r="G27" s="28">
        <f>106.03+1986.8</f>
        <v>2092.83</v>
      </c>
      <c r="H27" s="26">
        <f>G27+G28+G29</f>
        <v>2092.83</v>
      </c>
    </row>
    <row r="28" spans="1:8" ht="12.75">
      <c r="A28" s="21"/>
      <c r="B28" s="89"/>
      <c r="C28" s="23" t="s">
        <v>12</v>
      </c>
      <c r="D28" s="17"/>
      <c r="E28" s="24"/>
      <c r="F28" s="25"/>
      <c r="G28" s="28"/>
      <c r="H28" s="26"/>
    </row>
    <row r="29" spans="1:8" ht="12.75">
      <c r="A29" s="21"/>
      <c r="B29" s="89"/>
      <c r="C29" s="23"/>
      <c r="D29" s="17"/>
      <c r="E29" s="24"/>
      <c r="F29" s="25"/>
      <c r="G29" s="28"/>
      <c r="H29" s="26"/>
    </row>
    <row r="30" spans="1:8" ht="12.75">
      <c r="A30" s="21"/>
      <c r="B30" s="91">
        <v>1522</v>
      </c>
      <c r="C30" s="27" t="s">
        <v>41</v>
      </c>
      <c r="D30" s="17"/>
      <c r="E30" s="24"/>
      <c r="F30" s="25" t="s">
        <v>433</v>
      </c>
      <c r="G30" s="28">
        <f>3811.16+544.17</f>
        <v>4355.33</v>
      </c>
      <c r="H30" s="26">
        <f>G30+G31</f>
        <v>4355.33</v>
      </c>
    </row>
    <row r="31" spans="1:8" ht="12.75">
      <c r="A31" s="21"/>
      <c r="B31" s="89"/>
      <c r="C31" s="23" t="s">
        <v>14</v>
      </c>
      <c r="D31" s="17"/>
      <c r="E31" s="24"/>
      <c r="F31" s="25"/>
      <c r="G31" s="28"/>
      <c r="H31" s="26"/>
    </row>
    <row r="32" spans="1:8" ht="12.75">
      <c r="A32" s="21"/>
      <c r="B32" s="89"/>
      <c r="C32" s="23"/>
      <c r="D32" s="17"/>
      <c r="E32" s="24"/>
      <c r="F32" s="25"/>
      <c r="G32" s="28"/>
      <c r="H32" s="26"/>
    </row>
    <row r="33" spans="1:8" ht="12.75">
      <c r="A33" s="21"/>
      <c r="B33" s="91">
        <v>1523</v>
      </c>
      <c r="C33" s="27" t="s">
        <v>42</v>
      </c>
      <c r="D33" s="17"/>
      <c r="E33" s="24"/>
      <c r="F33" s="25" t="s">
        <v>434</v>
      </c>
      <c r="G33" s="28">
        <f>110.58+1913.07</f>
        <v>2023.6499999999999</v>
      </c>
      <c r="H33" s="26">
        <f>G33+G34+G35</f>
        <v>2023.6499999999999</v>
      </c>
    </row>
    <row r="34" spans="1:8" ht="12.75">
      <c r="A34" s="21"/>
      <c r="B34" s="89"/>
      <c r="C34" s="23" t="s">
        <v>14</v>
      </c>
      <c r="D34" s="17"/>
      <c r="E34" s="24"/>
      <c r="F34" s="25"/>
      <c r="G34" s="28"/>
      <c r="H34" s="26"/>
    </row>
    <row r="35" spans="1:8" ht="12.75">
      <c r="A35" s="21"/>
      <c r="B35" s="89"/>
      <c r="C35" s="23"/>
      <c r="D35" s="17"/>
      <c r="E35" s="24"/>
      <c r="F35" s="25"/>
      <c r="G35" s="28"/>
      <c r="H35" s="26"/>
    </row>
    <row r="36" spans="1:8" ht="12.75">
      <c r="A36" s="21"/>
      <c r="B36" s="91">
        <v>1526</v>
      </c>
      <c r="C36" s="27" t="s">
        <v>43</v>
      </c>
      <c r="D36" s="17"/>
      <c r="E36" s="24"/>
      <c r="F36" s="25"/>
      <c r="G36" s="28"/>
      <c r="H36" s="26">
        <f>G36+G37</f>
        <v>0</v>
      </c>
    </row>
    <row r="37" spans="1:8" ht="12.75">
      <c r="A37" s="21"/>
      <c r="B37" s="89"/>
      <c r="C37" s="23" t="s">
        <v>12</v>
      </c>
      <c r="D37" s="17"/>
      <c r="E37" s="24"/>
      <c r="F37" s="25"/>
      <c r="G37" s="28"/>
      <c r="H37" s="26"/>
    </row>
    <row r="38" spans="1:8" ht="12.75">
      <c r="A38" s="21"/>
      <c r="B38" s="89"/>
      <c r="C38" s="23"/>
      <c r="D38" s="17"/>
      <c r="E38" s="24"/>
      <c r="F38" s="25"/>
      <c r="G38" s="28"/>
      <c r="H38" s="26"/>
    </row>
    <row r="39" spans="1:8" ht="12.75">
      <c r="A39" s="21"/>
      <c r="B39" s="89"/>
      <c r="C39" s="23"/>
      <c r="D39" s="17"/>
      <c r="E39" s="24"/>
      <c r="F39" s="25"/>
      <c r="G39" s="28"/>
      <c r="H39" s="26"/>
    </row>
    <row r="40" spans="1:8" ht="12.75">
      <c r="A40" s="21"/>
      <c r="B40" s="91">
        <v>1527</v>
      </c>
      <c r="C40" s="27" t="s">
        <v>44</v>
      </c>
      <c r="D40" s="17"/>
      <c r="E40" s="24"/>
      <c r="F40" s="25" t="s">
        <v>436</v>
      </c>
      <c r="G40" s="28">
        <f>3937.02+215.14</f>
        <v>4152.16</v>
      </c>
      <c r="H40" s="26">
        <f>G40+G41</f>
        <v>4152.16</v>
      </c>
    </row>
    <row r="41" spans="1:8" ht="12.75">
      <c r="A41" s="21"/>
      <c r="B41" s="89"/>
      <c r="C41" s="23" t="s">
        <v>45</v>
      </c>
      <c r="D41" s="17"/>
      <c r="E41" s="24"/>
      <c r="F41" s="25"/>
      <c r="G41" s="28"/>
      <c r="H41" s="26"/>
    </row>
    <row r="42" spans="1:8" ht="12.75">
      <c r="A42" s="21"/>
      <c r="B42" s="89"/>
      <c r="C42" s="23"/>
      <c r="D42" s="17"/>
      <c r="E42" s="24"/>
      <c r="F42" s="25"/>
      <c r="G42" s="28"/>
      <c r="H42" s="26"/>
    </row>
    <row r="43" spans="1:8" ht="12.75">
      <c r="A43" s="21"/>
      <c r="B43" s="91">
        <v>1529</v>
      </c>
      <c r="C43" s="27" t="s">
        <v>47</v>
      </c>
      <c r="D43" s="17"/>
      <c r="E43" s="24"/>
      <c r="F43" s="25" t="s">
        <v>441</v>
      </c>
      <c r="G43" s="25">
        <f>36839.46+4017.57</f>
        <v>40857.03</v>
      </c>
      <c r="H43" s="26">
        <f>G43+G44+G45</f>
        <v>40857.03</v>
      </c>
    </row>
    <row r="44" spans="1:8" ht="12.75">
      <c r="A44" s="21"/>
      <c r="B44" s="89"/>
      <c r="C44" s="23" t="s">
        <v>12</v>
      </c>
      <c r="D44" s="17"/>
      <c r="E44" s="24"/>
      <c r="F44" s="25"/>
      <c r="G44" s="25"/>
      <c r="H44" s="39"/>
    </row>
    <row r="45" spans="1:8" ht="12.75">
      <c r="A45" s="21"/>
      <c r="B45" s="89"/>
      <c r="C45" s="23"/>
      <c r="D45" s="17"/>
      <c r="E45" s="24"/>
      <c r="F45" s="25"/>
      <c r="G45" s="25"/>
      <c r="H45" s="39"/>
    </row>
    <row r="46" spans="1:8" ht="12.75">
      <c r="A46" s="21"/>
      <c r="B46" s="91">
        <v>1525</v>
      </c>
      <c r="C46" s="41" t="s">
        <v>49</v>
      </c>
      <c r="D46" s="17"/>
      <c r="E46" s="24"/>
      <c r="F46" s="25" t="s">
        <v>443</v>
      </c>
      <c r="G46" s="28">
        <f>8335.35+2536.61</f>
        <v>10871.960000000001</v>
      </c>
      <c r="H46" s="26">
        <f>G46+G47+G48</f>
        <v>10871.960000000001</v>
      </c>
    </row>
    <row r="47" spans="1:8" ht="12.75">
      <c r="A47" s="21"/>
      <c r="B47" s="64"/>
      <c r="C47" s="42" t="s">
        <v>12</v>
      </c>
      <c r="D47" s="34"/>
      <c r="E47" s="35"/>
      <c r="F47" s="25"/>
      <c r="G47" s="28"/>
      <c r="H47" s="26"/>
    </row>
    <row r="48" spans="1:8" ht="12.75">
      <c r="A48" s="21"/>
      <c r="B48" s="64"/>
      <c r="C48" s="42"/>
      <c r="D48" s="34"/>
      <c r="E48" s="35"/>
      <c r="F48" s="25"/>
      <c r="G48" s="28"/>
      <c r="H48" s="26"/>
    </row>
    <row r="49" spans="1:8" ht="12.75">
      <c r="A49" s="21"/>
      <c r="B49" s="92">
        <v>1533</v>
      </c>
      <c r="C49" s="43" t="s">
        <v>50</v>
      </c>
      <c r="D49" s="17"/>
      <c r="E49" s="24"/>
      <c r="F49" s="25" t="s">
        <v>444</v>
      </c>
      <c r="G49" s="28">
        <f>17.01+483.96</f>
        <v>500.96999999999997</v>
      </c>
      <c r="H49" s="26">
        <f>G49+G50+G51</f>
        <v>500.96999999999997</v>
      </c>
    </row>
    <row r="50" spans="1:8" ht="12.75">
      <c r="A50" s="21"/>
      <c r="B50" s="64"/>
      <c r="C50" s="42" t="s">
        <v>12</v>
      </c>
      <c r="D50" s="34"/>
      <c r="E50" s="35"/>
      <c r="F50" s="25"/>
      <c r="G50" s="28"/>
      <c r="H50" s="26"/>
    </row>
    <row r="51" spans="1:8" ht="12" customHeight="1">
      <c r="A51" s="21"/>
      <c r="B51" s="64"/>
      <c r="C51" s="42"/>
      <c r="D51" s="34"/>
      <c r="E51" s="35"/>
      <c r="F51" s="25"/>
      <c r="G51" s="28"/>
      <c r="H51" s="103"/>
    </row>
    <row r="52" spans="1:8" ht="12.75">
      <c r="A52" s="21"/>
      <c r="B52" s="93">
        <v>1537</v>
      </c>
      <c r="C52" s="46" t="s">
        <v>53</v>
      </c>
      <c r="D52" s="47"/>
      <c r="E52" s="48"/>
      <c r="F52" s="25" t="s">
        <v>447</v>
      </c>
      <c r="G52" s="25">
        <f>695.32+8977.4</f>
        <v>9672.72</v>
      </c>
      <c r="H52" s="26">
        <f>G52+G53+G54+G55</f>
        <v>26420.32</v>
      </c>
    </row>
    <row r="53" spans="1:8" ht="12.75">
      <c r="A53" s="21"/>
      <c r="B53" s="94"/>
      <c r="C53" s="50" t="s">
        <v>54</v>
      </c>
      <c r="D53" s="47"/>
      <c r="E53" s="48"/>
      <c r="F53" s="25" t="s">
        <v>448</v>
      </c>
      <c r="G53" s="25">
        <f>1947.85+5031.73</f>
        <v>6979.58</v>
      </c>
      <c r="H53" s="26"/>
    </row>
    <row r="54" spans="1:8" ht="12.75">
      <c r="A54" s="21"/>
      <c r="B54" s="94"/>
      <c r="C54" s="50"/>
      <c r="D54" s="47"/>
      <c r="E54" s="48"/>
      <c r="F54" s="25" t="s">
        <v>449</v>
      </c>
      <c r="G54" s="25">
        <f>378.81+5906.11</f>
        <v>6284.92</v>
      </c>
      <c r="H54" s="26"/>
    </row>
    <row r="55" spans="1:8" ht="12.75">
      <c r="A55" s="21"/>
      <c r="B55" s="94"/>
      <c r="C55" s="50"/>
      <c r="D55" s="47"/>
      <c r="E55" s="48"/>
      <c r="F55" s="25" t="s">
        <v>450</v>
      </c>
      <c r="G55" s="25">
        <f>3082.83+400.27</f>
        <v>3483.1</v>
      </c>
      <c r="H55" s="26"/>
    </row>
    <row r="56" spans="1:8" ht="12.75">
      <c r="A56" s="21"/>
      <c r="B56" s="94"/>
      <c r="C56" s="50"/>
      <c r="D56" s="47"/>
      <c r="E56" s="48"/>
      <c r="F56" s="25"/>
      <c r="G56" s="25"/>
      <c r="H56" s="26"/>
    </row>
    <row r="57" spans="1:8" ht="12.75">
      <c r="A57" s="21"/>
      <c r="B57" s="94">
        <v>1538</v>
      </c>
      <c r="C57" s="46" t="s">
        <v>55</v>
      </c>
      <c r="D57" s="47"/>
      <c r="E57" s="51"/>
      <c r="F57" s="25" t="s">
        <v>451</v>
      </c>
      <c r="G57" s="25">
        <f>99.36+2557.36</f>
        <v>2656.7200000000003</v>
      </c>
      <c r="H57" s="26">
        <f>G57+G58</f>
        <v>2656.7200000000003</v>
      </c>
    </row>
    <row r="58" spans="1:8" ht="12.75">
      <c r="A58" s="21"/>
      <c r="B58" s="94"/>
      <c r="C58" s="46" t="s">
        <v>56</v>
      </c>
      <c r="D58" s="47"/>
      <c r="E58" s="48"/>
      <c r="F58" s="25"/>
      <c r="G58" s="25"/>
      <c r="H58" s="26"/>
    </row>
    <row r="59" spans="1:8" ht="12.75">
      <c r="A59" s="21"/>
      <c r="B59" s="94"/>
      <c r="C59" s="46"/>
      <c r="D59" s="47"/>
      <c r="E59" s="48"/>
      <c r="F59" s="25"/>
      <c r="G59" s="25"/>
      <c r="H59" s="26"/>
    </row>
    <row r="60" spans="1:8" ht="12.75">
      <c r="A60" s="21"/>
      <c r="B60" s="94">
        <v>1540</v>
      </c>
      <c r="C60" s="46" t="s">
        <v>58</v>
      </c>
      <c r="D60" s="47"/>
      <c r="E60" s="48"/>
      <c r="F60" s="25" t="s">
        <v>454</v>
      </c>
      <c r="G60" s="25">
        <f>281.31+983.76</f>
        <v>1265.07</v>
      </c>
      <c r="H60" s="26">
        <f>G60+G61</f>
        <v>1265.07</v>
      </c>
    </row>
    <row r="61" spans="1:8" ht="12.75">
      <c r="A61" s="21"/>
      <c r="B61" s="94"/>
      <c r="C61" s="46" t="s">
        <v>12</v>
      </c>
      <c r="D61" s="47"/>
      <c r="E61" s="48"/>
      <c r="F61" s="25"/>
      <c r="G61" s="25"/>
      <c r="H61" s="26"/>
    </row>
    <row r="62" spans="1:8" ht="12.75">
      <c r="A62" s="21"/>
      <c r="B62" s="94"/>
      <c r="C62" s="46"/>
      <c r="D62" s="47"/>
      <c r="E62" s="48"/>
      <c r="F62" s="25"/>
      <c r="G62" s="25"/>
      <c r="H62" s="26"/>
    </row>
    <row r="63" spans="1:8" ht="12.75">
      <c r="A63" s="21"/>
      <c r="B63" s="89">
        <v>1543</v>
      </c>
      <c r="C63" s="43" t="s">
        <v>61</v>
      </c>
      <c r="D63" s="17"/>
      <c r="E63" s="24"/>
      <c r="F63" s="25" t="s">
        <v>457</v>
      </c>
      <c r="G63" s="25">
        <f>408.27+295.13</f>
        <v>703.4</v>
      </c>
      <c r="H63" s="26">
        <f>G63+G64</f>
        <v>703.4</v>
      </c>
    </row>
    <row r="64" spans="1:8" ht="12.75">
      <c r="A64" s="21"/>
      <c r="B64" s="89"/>
      <c r="C64" s="43" t="s">
        <v>62</v>
      </c>
      <c r="D64" s="17"/>
      <c r="E64" s="24"/>
      <c r="F64" s="25"/>
      <c r="G64" s="25"/>
      <c r="H64" s="26"/>
    </row>
    <row r="65" spans="1:8" ht="12.75">
      <c r="A65" s="21"/>
      <c r="B65" s="89"/>
      <c r="C65" s="43"/>
      <c r="D65" s="17"/>
      <c r="E65" s="24"/>
      <c r="F65" s="25"/>
      <c r="G65" s="25"/>
      <c r="H65" s="26"/>
    </row>
    <row r="66" spans="1:8" ht="12.75">
      <c r="A66" s="21"/>
      <c r="B66" s="64">
        <v>1545</v>
      </c>
      <c r="C66" s="52" t="s">
        <v>65</v>
      </c>
      <c r="D66" s="34"/>
      <c r="E66" s="35"/>
      <c r="F66" s="54" t="s">
        <v>491</v>
      </c>
      <c r="G66" s="54">
        <v>35469.24</v>
      </c>
      <c r="H66" s="44">
        <f>G66+G67+G68</f>
        <v>39778.67999999999</v>
      </c>
    </row>
    <row r="67" spans="1:8" ht="12.75">
      <c r="A67" s="21"/>
      <c r="B67" s="64"/>
      <c r="C67" s="52" t="s">
        <v>56</v>
      </c>
      <c r="D67" s="34"/>
      <c r="E67" s="35"/>
      <c r="F67" s="54" t="s">
        <v>462</v>
      </c>
      <c r="G67" s="54">
        <f>326.25+3970.38</f>
        <v>4296.63</v>
      </c>
      <c r="H67" s="44"/>
    </row>
    <row r="68" spans="1:8" ht="12.75">
      <c r="A68" s="21"/>
      <c r="B68" s="64"/>
      <c r="C68" s="52"/>
      <c r="D68" s="34"/>
      <c r="E68" s="35"/>
      <c r="F68" s="54" t="s">
        <v>492</v>
      </c>
      <c r="G68" s="54">
        <v>12.81</v>
      </c>
      <c r="H68" s="44"/>
    </row>
    <row r="69" spans="1:8" ht="12.75">
      <c r="A69" s="21"/>
      <c r="B69" s="64"/>
      <c r="C69" s="52"/>
      <c r="D69" s="34"/>
      <c r="E69" s="35"/>
      <c r="F69" s="54"/>
      <c r="G69" s="54"/>
      <c r="H69" s="44"/>
    </row>
    <row r="70" spans="1:8" ht="12.75">
      <c r="A70" s="21"/>
      <c r="B70" s="64">
        <v>1548</v>
      </c>
      <c r="C70" s="52" t="s">
        <v>70</v>
      </c>
      <c r="D70" s="34"/>
      <c r="E70" s="35"/>
      <c r="F70" s="54" t="s">
        <v>360</v>
      </c>
      <c r="G70" s="54">
        <f>934.57+17</f>
        <v>951.57</v>
      </c>
      <c r="H70" s="44">
        <f>G70+G71+G72</f>
        <v>951.57</v>
      </c>
    </row>
    <row r="71" spans="1:8" ht="12.75">
      <c r="A71" s="21"/>
      <c r="B71" s="64"/>
      <c r="C71" s="52" t="s">
        <v>12</v>
      </c>
      <c r="D71" s="34"/>
      <c r="E71" s="35"/>
      <c r="F71" s="54"/>
      <c r="G71" s="54"/>
      <c r="H71" s="44"/>
    </row>
    <row r="72" spans="1:8" ht="12.75">
      <c r="A72" s="21"/>
      <c r="B72" s="64"/>
      <c r="C72" s="52"/>
      <c r="D72" s="34"/>
      <c r="E72" s="35"/>
      <c r="F72" s="54"/>
      <c r="G72" s="54"/>
      <c r="H72" s="44"/>
    </row>
    <row r="73" spans="1:8" ht="12.75">
      <c r="A73" s="21"/>
      <c r="B73" s="95">
        <v>1549</v>
      </c>
      <c r="C73" s="55" t="s">
        <v>71</v>
      </c>
      <c r="D73" s="56"/>
      <c r="E73" s="57"/>
      <c r="F73" s="54" t="s">
        <v>468</v>
      </c>
      <c r="G73" s="54">
        <f>104.16+948.44</f>
        <v>1052.6000000000001</v>
      </c>
      <c r="H73" s="44">
        <f>G73+G74+G75</f>
        <v>1052.6000000000001</v>
      </c>
    </row>
    <row r="74" spans="1:8" ht="12.75">
      <c r="A74" s="21"/>
      <c r="B74" s="95"/>
      <c r="C74" s="55" t="s">
        <v>12</v>
      </c>
      <c r="D74" s="56"/>
      <c r="E74" s="57"/>
      <c r="F74" s="54"/>
      <c r="G74" s="54"/>
      <c r="H74" s="44"/>
    </row>
    <row r="75" spans="1:8" ht="12.75">
      <c r="A75" s="21"/>
      <c r="B75" s="95"/>
      <c r="C75" s="55"/>
      <c r="D75" s="56"/>
      <c r="E75" s="57"/>
      <c r="F75" s="54"/>
      <c r="G75" s="54"/>
      <c r="H75" s="44"/>
    </row>
    <row r="76" spans="1:8" ht="12.75">
      <c r="A76" s="21"/>
      <c r="B76" s="95"/>
      <c r="C76" s="55"/>
      <c r="D76" s="56"/>
      <c r="E76" s="57"/>
      <c r="F76" s="54"/>
      <c r="G76" s="54"/>
      <c r="H76" s="44"/>
    </row>
    <row r="77" spans="1:8" ht="12.75">
      <c r="A77" s="21"/>
      <c r="B77" s="64">
        <v>1551</v>
      </c>
      <c r="C77" s="52" t="s">
        <v>72</v>
      </c>
      <c r="D77" s="58"/>
      <c r="E77" s="35"/>
      <c r="F77" s="54" t="s">
        <v>469</v>
      </c>
      <c r="G77" s="54">
        <f>120.8+846.45</f>
        <v>967.25</v>
      </c>
      <c r="H77" s="44">
        <f>G77+G78</f>
        <v>967.25</v>
      </c>
    </row>
    <row r="78" spans="1:8" ht="12.75">
      <c r="A78" s="21"/>
      <c r="B78" s="64"/>
      <c r="C78" s="52" t="s">
        <v>73</v>
      </c>
      <c r="D78" s="29"/>
      <c r="E78" s="35"/>
      <c r="F78" s="54"/>
      <c r="G78" s="54"/>
      <c r="H78" s="44"/>
    </row>
    <row r="79" spans="1:8" ht="12.75">
      <c r="A79" s="21"/>
      <c r="B79" s="64"/>
      <c r="C79" s="52"/>
      <c r="D79" s="29"/>
      <c r="E79" s="35"/>
      <c r="F79" s="54"/>
      <c r="G79" s="54"/>
      <c r="H79" s="44"/>
    </row>
    <row r="80" spans="1:8" ht="12.75">
      <c r="A80" s="21"/>
      <c r="B80" s="64">
        <v>1553</v>
      </c>
      <c r="C80" s="59" t="s">
        <v>75</v>
      </c>
      <c r="D80" s="60"/>
      <c r="E80" s="35"/>
      <c r="F80" s="54" t="s">
        <v>471</v>
      </c>
      <c r="G80" s="54">
        <f>2183.71+341.27</f>
        <v>2524.98</v>
      </c>
      <c r="H80" s="44">
        <f>G80+G81</f>
        <v>2524.98</v>
      </c>
    </row>
    <row r="81" spans="1:8" ht="12.75">
      <c r="A81" s="21"/>
      <c r="B81" s="64"/>
      <c r="C81" s="59" t="s">
        <v>12</v>
      </c>
      <c r="D81" s="29"/>
      <c r="E81" s="35"/>
      <c r="F81" s="54"/>
      <c r="G81" s="54"/>
      <c r="H81" s="44"/>
    </row>
    <row r="82" spans="1:8" ht="12.75">
      <c r="A82" s="21"/>
      <c r="B82" s="64"/>
      <c r="C82" s="59"/>
      <c r="D82" s="29"/>
      <c r="E82" s="35"/>
      <c r="F82" s="54"/>
      <c r="G82" s="54"/>
      <c r="H82" s="44"/>
    </row>
    <row r="83" spans="1:8" ht="12.75">
      <c r="A83" s="21"/>
      <c r="B83" s="64">
        <v>1554</v>
      </c>
      <c r="C83" s="59" t="s">
        <v>0</v>
      </c>
      <c r="D83" s="29"/>
      <c r="E83" s="35"/>
      <c r="F83" s="54" t="s">
        <v>472</v>
      </c>
      <c r="G83" s="54">
        <f>1180.51+409.58</f>
        <v>1590.09</v>
      </c>
      <c r="H83" s="44">
        <f>G83+G84</f>
        <v>1590.09</v>
      </c>
    </row>
    <row r="84" spans="1:8" ht="12.75">
      <c r="A84" s="21"/>
      <c r="B84" s="64"/>
      <c r="C84" s="59" t="s">
        <v>76</v>
      </c>
      <c r="D84" s="29"/>
      <c r="E84" s="35"/>
      <c r="F84" s="54"/>
      <c r="G84" s="54"/>
      <c r="H84" s="44"/>
    </row>
    <row r="85" spans="1:8" ht="12.75">
      <c r="A85" s="21"/>
      <c r="B85" s="64"/>
      <c r="C85" s="59"/>
      <c r="D85" s="29"/>
      <c r="E85" s="35"/>
      <c r="F85" s="54"/>
      <c r="G85" s="54"/>
      <c r="H85" s="44"/>
    </row>
    <row r="86" spans="1:8" ht="12.75">
      <c r="A86" s="21"/>
      <c r="B86" s="64">
        <v>1855</v>
      </c>
      <c r="C86" s="59" t="s">
        <v>77</v>
      </c>
      <c r="D86" s="29"/>
      <c r="E86" s="35"/>
      <c r="F86" s="54" t="s">
        <v>473</v>
      </c>
      <c r="G86" s="54">
        <f>16.63+930</f>
        <v>946.63</v>
      </c>
      <c r="H86" s="44">
        <f>G86+G87</f>
        <v>946.63</v>
      </c>
    </row>
    <row r="87" spans="1:8" ht="12.75">
      <c r="A87" s="21"/>
      <c r="B87" s="64"/>
      <c r="C87" s="59" t="s">
        <v>12</v>
      </c>
      <c r="D87" s="29"/>
      <c r="E87" s="35"/>
      <c r="F87" s="54"/>
      <c r="G87" s="54"/>
      <c r="H87" s="44"/>
    </row>
    <row r="88" spans="1:8" ht="12.75">
      <c r="A88" s="21"/>
      <c r="B88" s="64"/>
      <c r="C88" s="59"/>
      <c r="D88" s="29"/>
      <c r="E88" s="35"/>
      <c r="F88" s="54"/>
      <c r="G88" s="54"/>
      <c r="H88" s="44"/>
    </row>
    <row r="89" spans="1:8" ht="12.75">
      <c r="A89" s="21"/>
      <c r="B89" s="64">
        <v>1856</v>
      </c>
      <c r="C89" s="59" t="s">
        <v>78</v>
      </c>
      <c r="D89" s="8"/>
      <c r="E89" s="35"/>
      <c r="F89" s="54" t="s">
        <v>474</v>
      </c>
      <c r="G89" s="54">
        <f>814.71+34.01</f>
        <v>848.72</v>
      </c>
      <c r="H89" s="44">
        <f>G89+G90+G91</f>
        <v>848.72</v>
      </c>
    </row>
    <row r="90" spans="1:8" ht="12.75">
      <c r="A90" s="21"/>
      <c r="B90" s="64"/>
      <c r="C90" s="59" t="s">
        <v>12</v>
      </c>
      <c r="D90" s="29"/>
      <c r="E90" s="35"/>
      <c r="F90" s="54"/>
      <c r="G90" s="54"/>
      <c r="H90" s="44"/>
    </row>
    <row r="91" spans="1:8" ht="12.75">
      <c r="A91" s="21"/>
      <c r="B91" s="64"/>
      <c r="C91" s="59"/>
      <c r="D91" s="29"/>
      <c r="E91" s="35"/>
      <c r="F91" s="54"/>
      <c r="G91" s="54"/>
      <c r="H91" s="44"/>
    </row>
    <row r="92" spans="1:8" ht="12.75">
      <c r="A92" s="21"/>
      <c r="B92" s="64">
        <v>2214</v>
      </c>
      <c r="C92" s="59" t="s">
        <v>81</v>
      </c>
      <c r="D92" s="61"/>
      <c r="E92" s="35"/>
      <c r="F92" s="54" t="s">
        <v>480</v>
      </c>
      <c r="G92" s="54">
        <f>2905.91+296.46</f>
        <v>3202.37</v>
      </c>
      <c r="H92" s="44">
        <f>G92+G93</f>
        <v>3202.37</v>
      </c>
    </row>
    <row r="93" spans="1:8" ht="12.75">
      <c r="A93" s="21"/>
      <c r="B93" s="64"/>
      <c r="C93" s="59" t="s">
        <v>82</v>
      </c>
      <c r="D93" s="8"/>
      <c r="E93" s="35"/>
      <c r="F93" s="54"/>
      <c r="G93" s="54"/>
      <c r="H93" s="44"/>
    </row>
    <row r="94" spans="1:8" ht="12.75">
      <c r="A94" s="21"/>
      <c r="B94" s="64"/>
      <c r="C94" s="59"/>
      <c r="D94" s="61"/>
      <c r="E94" s="35"/>
      <c r="F94" s="54"/>
      <c r="G94" s="54"/>
      <c r="H94" s="44"/>
    </row>
    <row r="95" spans="1:8" ht="12.75">
      <c r="A95" s="21"/>
      <c r="B95" s="64">
        <v>3123</v>
      </c>
      <c r="C95" s="59" t="s">
        <v>83</v>
      </c>
      <c r="D95" s="61"/>
      <c r="E95" s="35"/>
      <c r="F95" s="54" t="s">
        <v>481</v>
      </c>
      <c r="G95" s="54">
        <f>169.31+3972.11</f>
        <v>4141.42</v>
      </c>
      <c r="H95" s="44">
        <f>G95+G96</f>
        <v>4141.42</v>
      </c>
    </row>
    <row r="96" spans="1:8" ht="12.75">
      <c r="A96" s="21"/>
      <c r="B96" s="64"/>
      <c r="C96" s="59" t="s">
        <v>84</v>
      </c>
      <c r="D96" s="8"/>
      <c r="E96" s="35"/>
      <c r="F96" s="54"/>
      <c r="G96" s="54"/>
      <c r="H96" s="44"/>
    </row>
    <row r="97" spans="1:8" ht="12.75">
      <c r="A97" s="21"/>
      <c r="B97" s="64"/>
      <c r="C97" s="59"/>
      <c r="D97" s="61"/>
      <c r="E97" s="35"/>
      <c r="F97" s="54"/>
      <c r="G97" s="54"/>
      <c r="H97" s="44"/>
    </row>
    <row r="98" spans="1:8" ht="12.75">
      <c r="A98" s="21"/>
      <c r="B98" s="64">
        <v>2192</v>
      </c>
      <c r="C98" s="59" t="s">
        <v>87</v>
      </c>
      <c r="D98" s="114"/>
      <c r="E98" s="35"/>
      <c r="F98" s="54" t="s">
        <v>335</v>
      </c>
      <c r="G98" s="54">
        <f>87.53+648.93</f>
        <v>736.4599999999999</v>
      </c>
      <c r="H98" s="44">
        <f>G98+G99</f>
        <v>736.4599999999999</v>
      </c>
    </row>
    <row r="99" spans="1:8" ht="12.75">
      <c r="A99" s="21"/>
      <c r="B99" s="64"/>
      <c r="C99" s="59" t="s">
        <v>88</v>
      </c>
      <c r="D99" s="61"/>
      <c r="E99" s="35"/>
      <c r="F99" s="54"/>
      <c r="G99" s="54"/>
      <c r="H99" s="44"/>
    </row>
    <row r="100" spans="1:8" ht="12.75">
      <c r="A100" s="21"/>
      <c r="B100" s="64"/>
      <c r="C100" s="59"/>
      <c r="D100" s="61"/>
      <c r="E100" s="35"/>
      <c r="F100" s="54"/>
      <c r="G100" s="54"/>
      <c r="H100" s="44"/>
    </row>
    <row r="101" spans="1:8" ht="12.75">
      <c r="A101" s="21"/>
      <c r="B101" s="40">
        <v>3534</v>
      </c>
      <c r="C101" s="59" t="s">
        <v>118</v>
      </c>
      <c r="D101" s="126"/>
      <c r="E101" s="35"/>
      <c r="F101" s="62" t="s">
        <v>405</v>
      </c>
      <c r="G101" s="83">
        <f>541.07+17</f>
        <v>558.07</v>
      </c>
      <c r="H101" s="44">
        <f>G101+G102</f>
        <v>558.07</v>
      </c>
    </row>
    <row r="102" spans="1:8" ht="12.75">
      <c r="A102" s="21"/>
      <c r="B102" s="40"/>
      <c r="C102" s="59" t="s">
        <v>119</v>
      </c>
      <c r="D102" s="126"/>
      <c r="E102" s="35"/>
      <c r="F102" s="62"/>
      <c r="G102" s="83"/>
      <c r="H102" s="44"/>
    </row>
    <row r="103" spans="1:8" ht="13.5" thickBot="1">
      <c r="A103" s="21"/>
      <c r="B103" s="64"/>
      <c r="C103" s="59"/>
      <c r="D103" s="61"/>
      <c r="E103" s="35"/>
      <c r="F103" s="54"/>
      <c r="G103" s="54"/>
      <c r="H103" s="44"/>
    </row>
    <row r="104" spans="1:8" ht="13.5" thickBot="1">
      <c r="A104" s="115"/>
      <c r="B104" s="67"/>
      <c r="C104" s="67" t="s">
        <v>89</v>
      </c>
      <c r="D104" s="68"/>
      <c r="E104" s="69"/>
      <c r="F104" s="70"/>
      <c r="G104" s="71">
        <f>SUM(G11:G103)</f>
        <v>175254.17000000004</v>
      </c>
      <c r="H104" s="81">
        <f>SUM(H11:H103)</f>
        <v>175254.17000000004</v>
      </c>
    </row>
    <row r="105" spans="5:8" ht="12.75">
      <c r="E105" s="4"/>
      <c r="F105" s="5"/>
      <c r="G105" s="5"/>
      <c r="H105" s="72"/>
    </row>
    <row r="106" spans="5:8" ht="12.75">
      <c r="E106" s="4"/>
      <c r="F106" s="5"/>
      <c r="G106" s="5" t="s">
        <v>90</v>
      </c>
      <c r="H106" s="72"/>
    </row>
    <row r="107" spans="5:8" ht="12.75">
      <c r="E107" s="5"/>
      <c r="F107" s="5"/>
      <c r="G107" s="5" t="s">
        <v>91</v>
      </c>
      <c r="H107" s="72"/>
    </row>
    <row r="108" spans="1:7" ht="18" customHeight="1">
      <c r="A108" s="1" t="s">
        <v>2</v>
      </c>
      <c r="B108" s="1"/>
      <c r="C108" s="1"/>
      <c r="D108" s="3" t="s">
        <v>92</v>
      </c>
      <c r="F108" s="96"/>
      <c r="G108" s="30"/>
    </row>
    <row r="109" spans="1:8" ht="12.75">
      <c r="A109" s="1" t="s">
        <v>1</v>
      </c>
      <c r="B109" s="1"/>
      <c r="C109" s="1"/>
      <c r="F109" s="96"/>
      <c r="G109" s="30"/>
      <c r="H109" s="30"/>
    </row>
    <row r="110" spans="1:8" ht="12.75">
      <c r="A110" s="1"/>
      <c r="B110" s="1"/>
      <c r="C110" s="1"/>
      <c r="F110" s="96"/>
      <c r="G110" s="30"/>
      <c r="H110" s="30"/>
    </row>
    <row r="112" spans="1:8" ht="12.75">
      <c r="A112" s="4"/>
      <c r="B112" s="7"/>
      <c r="C112" s="8"/>
      <c r="D112" s="8" t="s">
        <v>493</v>
      </c>
      <c r="E112" s="8"/>
      <c r="F112" s="96"/>
      <c r="G112" s="5"/>
      <c r="H112" s="72"/>
    </row>
    <row r="113" spans="1:8" ht="12.75">
      <c r="A113" s="4"/>
      <c r="B113" s="7"/>
      <c r="C113" s="8"/>
      <c r="D113" s="8" t="s">
        <v>486</v>
      </c>
      <c r="E113" s="8"/>
      <c r="F113" s="96"/>
      <c r="G113" s="5"/>
      <c r="H113" s="72"/>
    </row>
    <row r="114" spans="2:8" ht="12.75">
      <c r="B114" s="9"/>
      <c r="E114" s="4"/>
      <c r="F114" s="96"/>
      <c r="G114" s="5" t="s">
        <v>409</v>
      </c>
      <c r="H114" s="72"/>
    </row>
    <row r="115" spans="2:8" ht="13.5" thickBot="1">
      <c r="B115" s="2" t="s">
        <v>97</v>
      </c>
      <c r="C115" s="1"/>
      <c r="D115" s="4" t="s">
        <v>124</v>
      </c>
      <c r="E115" s="4"/>
      <c r="F115" s="96"/>
      <c r="G115" s="5"/>
      <c r="H115" s="72"/>
    </row>
    <row r="116" spans="1:8" ht="29.25" customHeight="1" thickBot="1">
      <c r="A116" s="10" t="s">
        <v>4</v>
      </c>
      <c r="B116" s="73" t="s">
        <v>93</v>
      </c>
      <c r="C116" s="10" t="s">
        <v>94</v>
      </c>
      <c r="D116" s="11" t="s">
        <v>6</v>
      </c>
      <c r="E116" s="12" t="s">
        <v>7</v>
      </c>
      <c r="F116" s="140" t="s">
        <v>8</v>
      </c>
      <c r="G116" s="14" t="s">
        <v>9</v>
      </c>
      <c r="H116" s="15" t="s">
        <v>10</v>
      </c>
    </row>
    <row r="117" spans="1:8" ht="12.75">
      <c r="A117" s="29"/>
      <c r="B117" s="22" t="s">
        <v>310</v>
      </c>
      <c r="C117" s="27" t="s">
        <v>106</v>
      </c>
      <c r="D117" s="17"/>
      <c r="E117" s="29"/>
      <c r="F117" s="25" t="s">
        <v>353</v>
      </c>
      <c r="G117" s="28">
        <v>30100.53</v>
      </c>
      <c r="H117" s="26">
        <f>G117</f>
        <v>30100.53</v>
      </c>
    </row>
    <row r="118" spans="1:8" ht="12.75">
      <c r="A118" s="53"/>
      <c r="B118" s="36"/>
      <c r="C118" s="33"/>
      <c r="D118" s="34"/>
      <c r="E118" s="35"/>
      <c r="F118" s="32"/>
      <c r="G118" s="28"/>
      <c r="H118" s="44"/>
    </row>
    <row r="119" spans="1:8" ht="13.5" thickBot="1">
      <c r="A119" s="64"/>
      <c r="B119" s="36"/>
      <c r="C119" s="33"/>
      <c r="D119" s="34"/>
      <c r="E119" s="35"/>
      <c r="F119" s="62"/>
      <c r="G119" s="83"/>
      <c r="H119" s="44"/>
    </row>
    <row r="120" spans="1:8" ht="13.5" thickBot="1">
      <c r="A120" s="75" t="s">
        <v>92</v>
      </c>
      <c r="B120" s="76"/>
      <c r="C120" s="77"/>
      <c r="D120" s="78"/>
      <c r="E120" s="141"/>
      <c r="F120" s="135"/>
      <c r="G120" s="142">
        <f>SUM(G117:G119)</f>
        <v>30100.53</v>
      </c>
      <c r="H120" s="81">
        <f>SUM(H117:H119)</f>
        <v>30100.53</v>
      </c>
    </row>
    <row r="123" spans="7:8" ht="12.75">
      <c r="G123" s="30" t="s">
        <v>315</v>
      </c>
      <c r="H123" s="30">
        <f>H120</f>
        <v>30100.53</v>
      </c>
    </row>
    <row r="124" spans="7:8" ht="12.75">
      <c r="G124" s="30" t="s">
        <v>316</v>
      </c>
      <c r="H124" s="30">
        <f>H123+H104</f>
        <v>205354.70000000004</v>
      </c>
    </row>
    <row r="126" spans="4:5" ht="12.75">
      <c r="D126" s="4"/>
      <c r="E126" s="5" t="s">
        <v>90</v>
      </c>
    </row>
    <row r="127" spans="3:5" ht="12.75">
      <c r="C127" s="4"/>
      <c r="D127" s="5"/>
      <c r="E127" s="5" t="s">
        <v>91</v>
      </c>
    </row>
    <row r="128" spans="3:6" ht="12.75">
      <c r="C128" s="4"/>
      <c r="D128" s="5"/>
      <c r="E128" s="5"/>
      <c r="F128" s="5"/>
    </row>
    <row r="131" spans="6:7" ht="15">
      <c r="F131" s="190" t="s">
        <v>494</v>
      </c>
      <c r="G131" s="191">
        <f>H124+'INS.NOIEMB.15'!H121+'ADO.NOIEMB.15'!H233</f>
        <v>754195.9300000002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D4" sqref="D4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26.8515625" style="3" customWidth="1"/>
    <col min="4" max="4" width="17.00390625" style="3" customWidth="1"/>
    <col min="5" max="5" width="13.8515625" style="3" customWidth="1"/>
    <col min="6" max="6" width="19.421875" style="3" customWidth="1"/>
    <col min="7" max="7" width="16.421875" style="3" customWidth="1"/>
    <col min="8" max="8" width="14.8515625" style="3" customWidth="1"/>
    <col min="9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534</v>
      </c>
      <c r="E4" s="4"/>
      <c r="F4" s="5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126</v>
      </c>
      <c r="E6" s="97"/>
      <c r="G6" s="5"/>
      <c r="H6" s="6"/>
    </row>
    <row r="7" spans="1:8" ht="12.75">
      <c r="A7" s="4"/>
      <c r="B7" s="4"/>
      <c r="C7" s="8"/>
      <c r="D7" s="8" t="s">
        <v>408</v>
      </c>
      <c r="E7" s="8"/>
      <c r="G7" s="5"/>
      <c r="H7" s="6"/>
    </row>
    <row r="8" spans="2:8" ht="12.75">
      <c r="B8" s="1" t="s">
        <v>97</v>
      </c>
      <c r="C8" s="1"/>
      <c r="E8" s="4"/>
      <c r="F8" s="5"/>
      <c r="G8" s="5" t="s">
        <v>409</v>
      </c>
      <c r="H8" s="6"/>
    </row>
    <row r="9" spans="5:8" ht="5.25" customHeight="1" thickBot="1">
      <c r="E9" s="4"/>
      <c r="F9" s="5"/>
      <c r="G9" s="5"/>
      <c r="H9" s="6"/>
    </row>
    <row r="10" spans="1:8" ht="18.75" customHeight="1" thickBot="1">
      <c r="A10" s="85" t="s">
        <v>4</v>
      </c>
      <c r="B10" s="86" t="s">
        <v>98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1"/>
      <c r="B11" s="87">
        <v>1503</v>
      </c>
      <c r="C11" s="16" t="s">
        <v>11</v>
      </c>
      <c r="D11" s="17"/>
      <c r="E11" s="18"/>
      <c r="F11" s="19" t="s">
        <v>410</v>
      </c>
      <c r="G11" s="88">
        <v>942.27</v>
      </c>
      <c r="H11" s="20">
        <f>G11+G12</f>
        <v>942.27</v>
      </c>
    </row>
    <row r="12" spans="1:8" ht="12.75">
      <c r="A12" s="21"/>
      <c r="B12" s="89"/>
      <c r="C12" s="23" t="s">
        <v>12</v>
      </c>
      <c r="D12" s="17"/>
      <c r="E12" s="24"/>
      <c r="F12" s="25"/>
      <c r="G12" s="28"/>
      <c r="H12" s="26"/>
    </row>
    <row r="13" spans="1:8" ht="12.75">
      <c r="A13" s="21"/>
      <c r="B13" s="89"/>
      <c r="C13" s="23"/>
      <c r="D13" s="17"/>
      <c r="E13" s="24"/>
      <c r="F13" s="25"/>
      <c r="G13" s="28"/>
      <c r="H13" s="26"/>
    </row>
    <row r="14" spans="1:8" ht="12.75">
      <c r="A14" s="21"/>
      <c r="B14" s="89">
        <v>1508</v>
      </c>
      <c r="C14" s="27" t="s">
        <v>23</v>
      </c>
      <c r="D14" s="17"/>
      <c r="E14" s="24"/>
      <c r="F14" s="25" t="s">
        <v>417</v>
      </c>
      <c r="G14" s="28">
        <v>51.71</v>
      </c>
      <c r="H14" s="26">
        <f>G14+G15+G16</f>
        <v>51.71</v>
      </c>
    </row>
    <row r="15" spans="1:8" ht="12.75">
      <c r="A15" s="21"/>
      <c r="B15" s="89"/>
      <c r="C15" s="23" t="s">
        <v>24</v>
      </c>
      <c r="D15" s="17"/>
      <c r="E15" s="24"/>
      <c r="F15" s="25"/>
      <c r="G15" s="28"/>
      <c r="H15" s="26"/>
    </row>
    <row r="16" spans="1:8" ht="12.75">
      <c r="A16" s="21"/>
      <c r="B16" s="89"/>
      <c r="C16" s="23"/>
      <c r="D16" s="17"/>
      <c r="E16" s="24"/>
      <c r="F16" s="25"/>
      <c r="G16" s="28"/>
      <c r="H16" s="26"/>
    </row>
    <row r="17" spans="1:8" ht="12.75">
      <c r="A17" s="21"/>
      <c r="B17" s="89">
        <v>1510</v>
      </c>
      <c r="C17" s="27" t="s">
        <v>26</v>
      </c>
      <c r="D17" s="17"/>
      <c r="E17" s="24"/>
      <c r="F17" s="25" t="s">
        <v>352</v>
      </c>
      <c r="G17" s="28">
        <v>325.89</v>
      </c>
      <c r="H17" s="26">
        <f>G17+G18</f>
        <v>325.89</v>
      </c>
    </row>
    <row r="18" spans="1:8" ht="12.75">
      <c r="A18" s="21"/>
      <c r="B18" s="89"/>
      <c r="C18" s="23" t="s">
        <v>17</v>
      </c>
      <c r="D18" s="17"/>
      <c r="E18" s="24"/>
      <c r="F18" s="25"/>
      <c r="G18" s="28"/>
      <c r="H18" s="26"/>
    </row>
    <row r="19" spans="1:8" ht="12.75">
      <c r="A19" s="21"/>
      <c r="B19" s="89"/>
      <c r="C19" s="23"/>
      <c r="D19" s="17"/>
      <c r="E19" s="24"/>
      <c r="F19" s="25"/>
      <c r="G19" s="28"/>
      <c r="H19" s="26"/>
    </row>
    <row r="20" spans="1:8" ht="12.75">
      <c r="A20" s="21"/>
      <c r="B20" s="89">
        <v>1511</v>
      </c>
      <c r="C20" s="27" t="s">
        <v>27</v>
      </c>
      <c r="D20" s="17"/>
      <c r="E20" s="24"/>
      <c r="F20" s="29" t="s">
        <v>421</v>
      </c>
      <c r="G20" s="25">
        <v>314.09</v>
      </c>
      <c r="H20" s="26">
        <f>G20+G21</f>
        <v>314.09</v>
      </c>
    </row>
    <row r="21" spans="1:8" ht="12.75">
      <c r="A21" s="21"/>
      <c r="B21" s="89"/>
      <c r="C21" s="23" t="s">
        <v>12</v>
      </c>
      <c r="D21" s="17"/>
      <c r="E21" s="24"/>
      <c r="F21" s="29"/>
      <c r="G21" s="25"/>
      <c r="H21" s="26"/>
    </row>
    <row r="22" spans="1:8" ht="12.75">
      <c r="A22" s="21"/>
      <c r="B22" s="89"/>
      <c r="C22" s="23"/>
      <c r="D22" s="17"/>
      <c r="E22" s="24"/>
      <c r="F22" s="29"/>
      <c r="G22" s="25"/>
      <c r="H22" s="26"/>
    </row>
    <row r="23" spans="1:8" ht="12.75">
      <c r="A23" s="21"/>
      <c r="B23" s="89">
        <v>1512</v>
      </c>
      <c r="C23" s="27" t="s">
        <v>28</v>
      </c>
      <c r="D23" s="17"/>
      <c r="E23" s="24"/>
      <c r="F23" s="25" t="s">
        <v>422</v>
      </c>
      <c r="G23" s="28">
        <v>504.29</v>
      </c>
      <c r="H23" s="26">
        <f>G23+G24</f>
        <v>504.29</v>
      </c>
    </row>
    <row r="24" spans="1:8" ht="12.75">
      <c r="A24" s="21"/>
      <c r="B24" s="89"/>
      <c r="C24" s="23" t="s">
        <v>12</v>
      </c>
      <c r="D24" s="17"/>
      <c r="E24" s="24"/>
      <c r="F24" s="25"/>
      <c r="G24" s="28"/>
      <c r="H24" s="26"/>
    </row>
    <row r="25" spans="1:8" ht="12.75">
      <c r="A25" s="21"/>
      <c r="B25" s="89"/>
      <c r="C25" s="23"/>
      <c r="D25" s="17"/>
      <c r="E25" s="24"/>
      <c r="F25" s="29"/>
      <c r="G25" s="28"/>
      <c r="H25" s="26"/>
    </row>
    <row r="26" spans="1:8" ht="12.75">
      <c r="A26" s="21"/>
      <c r="B26" s="89">
        <v>1521</v>
      </c>
      <c r="C26" s="27" t="s">
        <v>40</v>
      </c>
      <c r="D26" s="17"/>
      <c r="E26" s="24"/>
      <c r="F26" s="25" t="s">
        <v>432</v>
      </c>
      <c r="G26" s="28">
        <v>303.16</v>
      </c>
      <c r="H26" s="26">
        <f>G26+G27+G28</f>
        <v>303.16</v>
      </c>
    </row>
    <row r="27" spans="1:8" ht="12.75">
      <c r="A27" s="21"/>
      <c r="B27" s="64"/>
      <c r="C27" s="23" t="s">
        <v>12</v>
      </c>
      <c r="D27" s="17"/>
      <c r="E27" s="24"/>
      <c r="F27" s="25"/>
      <c r="G27" s="28"/>
      <c r="H27" s="26"/>
    </row>
    <row r="28" spans="1:8" ht="12.75">
      <c r="A28" s="21"/>
      <c r="B28" s="89"/>
      <c r="C28" s="23"/>
      <c r="D28" s="17"/>
      <c r="E28" s="24"/>
      <c r="F28" s="25"/>
      <c r="G28" s="28"/>
      <c r="H28" s="26"/>
    </row>
    <row r="29" spans="1:8" ht="12.75">
      <c r="A29" s="21"/>
      <c r="B29" s="89"/>
      <c r="C29" s="33"/>
      <c r="D29" s="34"/>
      <c r="E29" s="35"/>
      <c r="F29" s="25"/>
      <c r="G29" s="28"/>
      <c r="H29" s="26"/>
    </row>
    <row r="30" spans="1:8" ht="12.75">
      <c r="A30" s="21"/>
      <c r="B30" s="91">
        <v>1523</v>
      </c>
      <c r="C30" s="27" t="s">
        <v>42</v>
      </c>
      <c r="D30" s="17"/>
      <c r="E30" s="24"/>
      <c r="F30" s="25" t="s">
        <v>434</v>
      </c>
      <c r="G30" s="28">
        <v>780.62</v>
      </c>
      <c r="H30" s="26">
        <f>G30+G31+G32</f>
        <v>780.62</v>
      </c>
    </row>
    <row r="31" spans="1:8" ht="12.75">
      <c r="A31" s="21"/>
      <c r="B31" s="89"/>
      <c r="C31" s="23" t="s">
        <v>14</v>
      </c>
      <c r="D31" s="17"/>
      <c r="E31" s="24"/>
      <c r="F31" s="25"/>
      <c r="G31" s="28"/>
      <c r="H31" s="26"/>
    </row>
    <row r="32" spans="1:8" ht="12.75">
      <c r="A32" s="21"/>
      <c r="B32" s="89"/>
      <c r="C32" s="23"/>
      <c r="D32" s="17"/>
      <c r="E32" s="24"/>
      <c r="F32" s="25"/>
      <c r="G32" s="28"/>
      <c r="H32" s="26"/>
    </row>
    <row r="33" spans="1:8" ht="12.75">
      <c r="A33" s="21"/>
      <c r="B33" s="91">
        <v>1526</v>
      </c>
      <c r="C33" s="27" t="s">
        <v>43</v>
      </c>
      <c r="D33" s="17"/>
      <c r="E33" s="24"/>
      <c r="F33" s="25" t="s">
        <v>353</v>
      </c>
      <c r="G33" s="28">
        <v>1101.57</v>
      </c>
      <c r="H33" s="26">
        <f>G33+G34</f>
        <v>1101.57</v>
      </c>
    </row>
    <row r="34" spans="1:8" ht="12.75">
      <c r="A34" s="21"/>
      <c r="B34" s="89"/>
      <c r="C34" s="23" t="s">
        <v>12</v>
      </c>
      <c r="D34" s="17"/>
      <c r="E34" s="24"/>
      <c r="F34" s="25"/>
      <c r="G34" s="28"/>
      <c r="H34" s="26"/>
    </row>
    <row r="35" spans="1:8" ht="12.75">
      <c r="A35" s="21"/>
      <c r="B35" s="89"/>
      <c r="C35" s="23"/>
      <c r="D35" s="17"/>
      <c r="E35" s="24"/>
      <c r="F35" s="25"/>
      <c r="G35" s="28"/>
      <c r="H35" s="26"/>
    </row>
    <row r="36" spans="1:8" ht="12.75">
      <c r="A36" s="21"/>
      <c r="B36" s="89"/>
      <c r="C36" s="23"/>
      <c r="D36" s="17"/>
      <c r="E36" s="24"/>
      <c r="F36" s="25"/>
      <c r="G36" s="28"/>
      <c r="H36" s="26"/>
    </row>
    <row r="37" spans="1:8" ht="12.75">
      <c r="A37" s="21"/>
      <c r="B37" s="91">
        <v>1525</v>
      </c>
      <c r="C37" s="41" t="s">
        <v>49</v>
      </c>
      <c r="D37" s="17"/>
      <c r="E37" s="24"/>
      <c r="F37" s="25" t="s">
        <v>443</v>
      </c>
      <c r="G37" s="28">
        <v>13945.95</v>
      </c>
      <c r="H37" s="26">
        <f>G37+G38+G39</f>
        <v>14722.12</v>
      </c>
    </row>
    <row r="38" spans="1:8" ht="12.75">
      <c r="A38" s="21"/>
      <c r="B38" s="64"/>
      <c r="C38" s="42" t="s">
        <v>12</v>
      </c>
      <c r="D38" s="34"/>
      <c r="E38" s="35"/>
      <c r="F38" s="25" t="s">
        <v>495</v>
      </c>
      <c r="G38" s="28">
        <v>776.17</v>
      </c>
      <c r="H38" s="26"/>
    </row>
    <row r="39" spans="1:8" ht="12.75">
      <c r="A39" s="21"/>
      <c r="B39" s="64"/>
      <c r="C39" s="42"/>
      <c r="D39" s="34"/>
      <c r="E39" s="35"/>
      <c r="F39" s="25"/>
      <c r="G39" s="28"/>
      <c r="H39" s="26"/>
    </row>
    <row r="40" spans="1:8" ht="12.75">
      <c r="A40" s="21"/>
      <c r="B40" s="92">
        <v>1534</v>
      </c>
      <c r="C40" s="43" t="s">
        <v>52</v>
      </c>
      <c r="D40" s="17"/>
      <c r="E40" s="24"/>
      <c r="F40" s="25" t="s">
        <v>446</v>
      </c>
      <c r="G40" s="28">
        <v>13895.2</v>
      </c>
      <c r="H40" s="26">
        <f>G40+G41+G42</f>
        <v>13895.2</v>
      </c>
    </row>
    <row r="41" spans="1:8" ht="12.75">
      <c r="A41" s="21"/>
      <c r="B41" s="89"/>
      <c r="C41" s="45" t="s">
        <v>12</v>
      </c>
      <c r="D41" s="17"/>
      <c r="E41" s="24"/>
      <c r="F41" s="25"/>
      <c r="G41" s="28"/>
      <c r="H41" s="26"/>
    </row>
    <row r="42" spans="1:8" ht="12" customHeight="1">
      <c r="A42" s="21"/>
      <c r="B42" s="64"/>
      <c r="C42" s="42"/>
      <c r="D42" s="34"/>
      <c r="E42" s="35"/>
      <c r="F42" s="25"/>
      <c r="G42" s="28"/>
      <c r="H42" s="103"/>
    </row>
    <row r="43" spans="1:8" ht="12.75">
      <c r="A43" s="21"/>
      <c r="B43" s="93">
        <v>1537</v>
      </c>
      <c r="C43" s="46" t="s">
        <v>53</v>
      </c>
      <c r="D43" s="47"/>
      <c r="E43" s="48"/>
      <c r="F43" s="25" t="s">
        <v>447</v>
      </c>
      <c r="G43" s="25">
        <v>679.82</v>
      </c>
      <c r="H43" s="26">
        <f>G43+G44+G45+G46</f>
        <v>1733.8600000000001</v>
      </c>
    </row>
    <row r="44" spans="1:8" ht="12.75">
      <c r="A44" s="21"/>
      <c r="B44" s="94"/>
      <c r="C44" s="50" t="s">
        <v>54</v>
      </c>
      <c r="D44" s="47"/>
      <c r="E44" s="48"/>
      <c r="F44" s="25" t="s">
        <v>448</v>
      </c>
      <c r="G44" s="25">
        <v>960.39</v>
      </c>
      <c r="H44" s="26"/>
    </row>
    <row r="45" spans="1:8" ht="12.75">
      <c r="A45" s="21"/>
      <c r="B45" s="94"/>
      <c r="C45" s="50"/>
      <c r="D45" s="47"/>
      <c r="E45" s="48"/>
      <c r="F45" s="25" t="s">
        <v>450</v>
      </c>
      <c r="G45" s="25">
        <v>93.65</v>
      </c>
      <c r="H45" s="26"/>
    </row>
    <row r="46" spans="1:8" ht="12.75">
      <c r="A46" s="21"/>
      <c r="B46" s="94"/>
      <c r="C46" s="50"/>
      <c r="D46" s="47"/>
      <c r="E46" s="48"/>
      <c r="F46" s="25"/>
      <c r="G46" s="25"/>
      <c r="H46" s="26"/>
    </row>
    <row r="47" spans="1:8" ht="12.75">
      <c r="A47" s="21"/>
      <c r="B47" s="94"/>
      <c r="C47" s="50"/>
      <c r="D47" s="47"/>
      <c r="E47" s="48"/>
      <c r="F47" s="25"/>
      <c r="G47" s="25"/>
      <c r="H47" s="26"/>
    </row>
    <row r="48" spans="1:8" ht="12.75">
      <c r="A48" s="21"/>
      <c r="B48" s="64">
        <v>1545</v>
      </c>
      <c r="C48" s="52" t="s">
        <v>65</v>
      </c>
      <c r="D48" s="34"/>
      <c r="E48" s="35"/>
      <c r="F48" s="54" t="s">
        <v>461</v>
      </c>
      <c r="G48" s="54">
        <v>3208.45</v>
      </c>
      <c r="H48" s="44">
        <f>G48+G49+G50</f>
        <v>3870.5</v>
      </c>
    </row>
    <row r="49" spans="1:8" ht="12.75">
      <c r="A49" s="21"/>
      <c r="B49" s="64"/>
      <c r="C49" s="52" t="s">
        <v>56</v>
      </c>
      <c r="D49" s="34"/>
      <c r="E49" s="35"/>
      <c r="F49" s="54" t="s">
        <v>462</v>
      </c>
      <c r="G49" s="54">
        <v>662.05</v>
      </c>
      <c r="H49" s="44"/>
    </row>
    <row r="50" spans="1:8" ht="12.75">
      <c r="A50" s="21"/>
      <c r="B50" s="64"/>
      <c r="C50" s="52"/>
      <c r="D50" s="34"/>
      <c r="E50" s="35"/>
      <c r="F50" s="54"/>
      <c r="G50" s="54"/>
      <c r="H50" s="44"/>
    </row>
    <row r="51" spans="1:8" ht="12.75">
      <c r="A51" s="21"/>
      <c r="B51" s="64">
        <v>1548</v>
      </c>
      <c r="C51" s="52" t="s">
        <v>70</v>
      </c>
      <c r="D51" s="34"/>
      <c r="E51" s="35"/>
      <c r="F51" s="54" t="s">
        <v>360</v>
      </c>
      <c r="G51" s="54">
        <v>14954.07</v>
      </c>
      <c r="H51" s="44">
        <f>G51+G52+G53</f>
        <v>14991.99</v>
      </c>
    </row>
    <row r="52" spans="1:8" ht="12.75">
      <c r="A52" s="21"/>
      <c r="B52" s="64"/>
      <c r="C52" s="52" t="s">
        <v>12</v>
      </c>
      <c r="D52" s="34"/>
      <c r="E52" s="35"/>
      <c r="F52" s="54" t="s">
        <v>466</v>
      </c>
      <c r="G52" s="54">
        <v>37.92</v>
      </c>
      <c r="H52" s="44"/>
    </row>
    <row r="53" spans="1:8" ht="12.75">
      <c r="A53" s="21"/>
      <c r="B53" s="64"/>
      <c r="C53" s="52"/>
      <c r="D53" s="34"/>
      <c r="E53" s="35"/>
      <c r="F53" s="54"/>
      <c r="G53" s="54"/>
      <c r="H53" s="44"/>
    </row>
    <row r="54" spans="1:8" ht="12.75">
      <c r="A54" s="21"/>
      <c r="B54" s="64">
        <v>1553</v>
      </c>
      <c r="C54" s="59" t="s">
        <v>75</v>
      </c>
      <c r="D54" s="60"/>
      <c r="E54" s="35"/>
      <c r="F54" s="54" t="s">
        <v>471</v>
      </c>
      <c r="G54" s="54">
        <v>26168.5</v>
      </c>
      <c r="H54" s="44">
        <f>G54+G55</f>
        <v>26168.5</v>
      </c>
    </row>
    <row r="55" spans="1:8" ht="12.75">
      <c r="A55" s="21"/>
      <c r="B55" s="64"/>
      <c r="C55" s="59" t="s">
        <v>12</v>
      </c>
      <c r="D55" s="29"/>
      <c r="E55" s="35"/>
      <c r="F55" s="54"/>
      <c r="G55" s="54"/>
      <c r="H55" s="44"/>
    </row>
    <row r="56" spans="1:8" ht="12.75">
      <c r="A56" s="21"/>
      <c r="B56" s="64"/>
      <c r="C56" s="59"/>
      <c r="D56" s="29"/>
      <c r="E56" s="35"/>
      <c r="F56" s="54"/>
      <c r="G56" s="54"/>
      <c r="H56" s="44"/>
    </row>
    <row r="57" spans="1:8" ht="12.75">
      <c r="A57" s="21"/>
      <c r="B57" s="64"/>
      <c r="C57" s="59"/>
      <c r="D57" s="29"/>
      <c r="E57" s="35"/>
      <c r="F57" s="54"/>
      <c r="G57" s="54"/>
      <c r="H57" s="44"/>
    </row>
    <row r="58" spans="1:8" ht="12.75">
      <c r="A58" s="21"/>
      <c r="B58" s="64">
        <v>1554</v>
      </c>
      <c r="C58" s="59" t="s">
        <v>0</v>
      </c>
      <c r="D58" s="29"/>
      <c r="E58" s="35"/>
      <c r="F58" s="54" t="s">
        <v>472</v>
      </c>
      <c r="G58" s="54">
        <v>93.65</v>
      </c>
      <c r="H58" s="44">
        <f>G58+G59</f>
        <v>93.65</v>
      </c>
    </row>
    <row r="59" spans="1:8" ht="12.75">
      <c r="A59" s="21"/>
      <c r="B59" s="64"/>
      <c r="C59" s="59" t="s">
        <v>76</v>
      </c>
      <c r="D59" s="29"/>
      <c r="E59" s="35"/>
      <c r="F59" s="54"/>
      <c r="G59" s="54"/>
      <c r="H59" s="44"/>
    </row>
    <row r="60" spans="1:8" ht="12.75">
      <c r="A60" s="21"/>
      <c r="B60" s="64"/>
      <c r="C60" s="59"/>
      <c r="D60" s="29"/>
      <c r="E60" s="35"/>
      <c r="F60" s="54"/>
      <c r="G60" s="54"/>
      <c r="H60" s="44"/>
    </row>
    <row r="61" spans="1:8" ht="12.75">
      <c r="A61" s="21"/>
      <c r="B61" s="64">
        <v>1855</v>
      </c>
      <c r="C61" s="59" t="s">
        <v>77</v>
      </c>
      <c r="D61" s="29"/>
      <c r="E61" s="35"/>
      <c r="F61" s="54" t="s">
        <v>473</v>
      </c>
      <c r="G61" s="54">
        <v>93.65</v>
      </c>
      <c r="H61" s="44">
        <f>G61+G62</f>
        <v>93.65</v>
      </c>
    </row>
    <row r="62" spans="1:8" ht="12.75">
      <c r="A62" s="21"/>
      <c r="B62" s="64"/>
      <c r="C62" s="59" t="s">
        <v>12</v>
      </c>
      <c r="D62" s="29"/>
      <c r="E62" s="35"/>
      <c r="F62" s="54"/>
      <c r="G62" s="54"/>
      <c r="H62" s="44"/>
    </row>
    <row r="63" spans="1:8" ht="12.75">
      <c r="A63" s="21"/>
      <c r="B63" s="64"/>
      <c r="C63" s="59"/>
      <c r="D63" s="29"/>
      <c r="E63" s="35"/>
      <c r="F63" s="54"/>
      <c r="G63" s="54"/>
      <c r="H63" s="44"/>
    </row>
    <row r="64" spans="1:8" ht="12.75">
      <c r="A64" s="21"/>
      <c r="B64" s="64">
        <v>1856</v>
      </c>
      <c r="C64" s="59" t="s">
        <v>78</v>
      </c>
      <c r="D64" s="8"/>
      <c r="E64" s="35"/>
      <c r="F64" s="54" t="s">
        <v>474</v>
      </c>
      <c r="G64" s="54">
        <v>303.16</v>
      </c>
      <c r="H64" s="44">
        <f>G64+G65+G66</f>
        <v>303.16</v>
      </c>
    </row>
    <row r="65" spans="1:8" ht="12.75">
      <c r="A65" s="21"/>
      <c r="B65" s="64"/>
      <c r="C65" s="59" t="s">
        <v>12</v>
      </c>
      <c r="D65" s="29"/>
      <c r="E65" s="35"/>
      <c r="F65" s="54"/>
      <c r="G65" s="54"/>
      <c r="H65" s="44"/>
    </row>
    <row r="66" spans="1:8" ht="13.5" thickBot="1">
      <c r="A66" s="21"/>
      <c r="B66" s="64"/>
      <c r="C66" s="59"/>
      <c r="D66" s="29"/>
      <c r="E66" s="35"/>
      <c r="F66" s="54"/>
      <c r="G66" s="54"/>
      <c r="H66" s="44"/>
    </row>
    <row r="67" spans="1:8" ht="13.5" thickBot="1">
      <c r="A67" s="115"/>
      <c r="B67" s="67"/>
      <c r="C67" s="67" t="s">
        <v>89</v>
      </c>
      <c r="D67" s="68"/>
      <c r="E67" s="69"/>
      <c r="F67" s="70"/>
      <c r="G67" s="71">
        <f>SUM(G11:G66)</f>
        <v>80196.22999999998</v>
      </c>
      <c r="H67" s="81">
        <f>SUM(H11:H66)</f>
        <v>80196.22999999998</v>
      </c>
    </row>
    <row r="68" spans="5:8" ht="12.75">
      <c r="E68" s="4"/>
      <c r="F68" s="5"/>
      <c r="G68" s="5"/>
      <c r="H68" s="72"/>
    </row>
    <row r="69" spans="5:8" ht="12.75">
      <c r="E69" s="4"/>
      <c r="F69" s="5"/>
      <c r="G69" s="5" t="s">
        <v>90</v>
      </c>
      <c r="H69" s="72"/>
    </row>
    <row r="70" spans="4:8" ht="12.75">
      <c r="D70" s="4"/>
      <c r="E70" s="5"/>
      <c r="F70" s="5"/>
      <c r="G70" s="5" t="s">
        <v>91</v>
      </c>
      <c r="H70" s="72"/>
    </row>
    <row r="71" spans="4:8" ht="12.75" hidden="1">
      <c r="D71" s="4"/>
      <c r="E71" s="5"/>
      <c r="H71" s="84"/>
    </row>
    <row r="72" spans="1:7" ht="12.75">
      <c r="A72" s="1" t="s">
        <v>2</v>
      </c>
      <c r="B72" s="1"/>
      <c r="C72" s="1"/>
      <c r="D72" s="3" t="s">
        <v>92</v>
      </c>
      <c r="F72" s="96"/>
      <c r="G72" s="30"/>
    </row>
    <row r="73" spans="1:8" ht="12.75">
      <c r="A73" s="1" t="s">
        <v>1</v>
      </c>
      <c r="B73" s="1"/>
      <c r="C73" s="1"/>
      <c r="F73" s="96"/>
      <c r="G73" s="30"/>
      <c r="H73" s="30"/>
    </row>
    <row r="74" spans="1:8" ht="12.75">
      <c r="A74" s="1"/>
      <c r="B74" s="1"/>
      <c r="C74" s="1"/>
      <c r="F74" s="96"/>
      <c r="G74" s="30"/>
      <c r="H74" s="30"/>
    </row>
    <row r="76" spans="1:8" ht="12.75">
      <c r="A76" s="4"/>
      <c r="B76" s="7"/>
      <c r="C76" s="8"/>
      <c r="D76" s="8" t="s">
        <v>496</v>
      </c>
      <c r="E76" s="8"/>
      <c r="F76" s="96"/>
      <c r="G76" s="5"/>
      <c r="H76" s="72"/>
    </row>
    <row r="77" spans="1:8" ht="12.75">
      <c r="A77" s="4"/>
      <c r="B77" s="7"/>
      <c r="C77" s="8"/>
      <c r="D77" s="8" t="s">
        <v>486</v>
      </c>
      <c r="E77" s="8"/>
      <c r="F77" s="96"/>
      <c r="G77" s="5"/>
      <c r="H77" s="72"/>
    </row>
    <row r="78" spans="2:8" ht="12.75">
      <c r="B78" s="9"/>
      <c r="E78" s="4"/>
      <c r="F78" s="96"/>
      <c r="G78" s="5" t="s">
        <v>409</v>
      </c>
      <c r="H78" s="72"/>
    </row>
    <row r="79" spans="2:8" ht="13.5" thickBot="1">
      <c r="B79" s="2" t="s">
        <v>97</v>
      </c>
      <c r="C79" s="1"/>
      <c r="D79" s="4" t="s">
        <v>124</v>
      </c>
      <c r="E79" s="4"/>
      <c r="F79" s="96"/>
      <c r="G79" s="5"/>
      <c r="H79" s="72"/>
    </row>
    <row r="80" spans="1:8" ht="30.75" customHeight="1" thickBot="1">
      <c r="A80" s="10" t="s">
        <v>4</v>
      </c>
      <c r="B80" s="73" t="s">
        <v>93</v>
      </c>
      <c r="C80" s="10" t="s">
        <v>94</v>
      </c>
      <c r="D80" s="11" t="s">
        <v>6</v>
      </c>
      <c r="E80" s="12" t="s">
        <v>7</v>
      </c>
      <c r="F80" s="140" t="s">
        <v>8</v>
      </c>
      <c r="G80" s="14" t="s">
        <v>9</v>
      </c>
      <c r="H80" s="15" t="s">
        <v>10</v>
      </c>
    </row>
    <row r="81" spans="1:8" ht="12.75">
      <c r="A81" s="29"/>
      <c r="B81" s="22" t="s">
        <v>310</v>
      </c>
      <c r="C81" s="27" t="s">
        <v>106</v>
      </c>
      <c r="D81" s="17"/>
      <c r="E81" s="29"/>
      <c r="F81" s="25" t="s">
        <v>353</v>
      </c>
      <c r="G81" s="28">
        <v>101939.69</v>
      </c>
      <c r="H81" s="26">
        <f>G81</f>
        <v>101939.69</v>
      </c>
    </row>
    <row r="82" spans="1:8" ht="12.75">
      <c r="A82" s="53"/>
      <c r="B82" s="36"/>
      <c r="C82" s="33"/>
      <c r="D82" s="34"/>
      <c r="E82" s="35"/>
      <c r="F82" s="32"/>
      <c r="G82" s="28"/>
      <c r="H82" s="44"/>
    </row>
    <row r="83" spans="1:8" ht="13.5" thickBot="1">
      <c r="A83" s="64"/>
      <c r="B83" s="36"/>
      <c r="C83" s="33"/>
      <c r="D83" s="34"/>
      <c r="E83" s="35"/>
      <c r="F83" s="62"/>
      <c r="G83" s="83"/>
      <c r="H83" s="44"/>
    </row>
    <row r="84" spans="1:8" ht="13.5" thickBot="1">
      <c r="A84" s="75" t="s">
        <v>92</v>
      </c>
      <c r="B84" s="76"/>
      <c r="C84" s="77"/>
      <c r="D84" s="78"/>
      <c r="E84" s="141"/>
      <c r="F84" s="135"/>
      <c r="G84" s="142">
        <f>SUM(G81:G83)</f>
        <v>101939.69</v>
      </c>
      <c r="H84" s="81">
        <f>SUM(H81:H83)</f>
        <v>101939.69</v>
      </c>
    </row>
    <row r="87" spans="7:8" ht="12.75">
      <c r="G87" s="30" t="s">
        <v>315</v>
      </c>
      <c r="H87" s="30">
        <f>H84</f>
        <v>101939.69</v>
      </c>
    </row>
    <row r="88" spans="7:8" ht="12.75">
      <c r="G88" s="30" t="s">
        <v>316</v>
      </c>
      <c r="H88" s="30">
        <f>H87+H67</f>
        <v>182135.91999999998</v>
      </c>
    </row>
    <row r="90" spans="4:5" ht="12.75">
      <c r="D90" s="5"/>
      <c r="E90" s="5" t="s">
        <v>90</v>
      </c>
    </row>
    <row r="91" spans="3:5" ht="12.75">
      <c r="C91" s="4"/>
      <c r="D91" s="5"/>
      <c r="E91" s="5" t="s">
        <v>91</v>
      </c>
    </row>
    <row r="92" spans="3:6" ht="12.75">
      <c r="C92" s="4"/>
      <c r="D92" s="5"/>
      <c r="E92" s="5"/>
      <c r="F92" s="5"/>
    </row>
    <row r="93" spans="3:6" ht="12.75">
      <c r="C93" s="4"/>
      <c r="D93" s="5"/>
      <c r="E93" s="1"/>
      <c r="F9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D4" sqref="D4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26.8515625" style="3" customWidth="1"/>
    <col min="4" max="4" width="15.00390625" style="3" customWidth="1"/>
    <col min="5" max="5" width="12.140625" style="3" customWidth="1"/>
    <col min="6" max="6" width="19.421875" style="3" customWidth="1"/>
    <col min="7" max="7" width="16.421875" style="3" customWidth="1"/>
    <col min="8" max="8" width="14.8515625" style="3" customWidth="1"/>
    <col min="9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534</v>
      </c>
      <c r="E4" s="4"/>
      <c r="F4" s="5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497</v>
      </c>
      <c r="E6" s="97"/>
      <c r="G6" s="5"/>
      <c r="H6" s="6"/>
    </row>
    <row r="7" spans="1:8" ht="12.75">
      <c r="A7" s="4"/>
      <c r="B7" s="4"/>
      <c r="C7" s="8"/>
      <c r="D7" s="8" t="s">
        <v>408</v>
      </c>
      <c r="E7" s="8"/>
      <c r="G7" s="5"/>
      <c r="H7" s="6"/>
    </row>
    <row r="8" spans="2:8" ht="12.75">
      <c r="B8" s="1" t="s">
        <v>97</v>
      </c>
      <c r="C8" s="1"/>
      <c r="E8" s="4"/>
      <c r="F8" s="5"/>
      <c r="G8" s="5" t="s">
        <v>409</v>
      </c>
      <c r="H8" s="6"/>
    </row>
    <row r="9" spans="5:8" ht="5.25" customHeight="1" thickBot="1">
      <c r="E9" s="4"/>
      <c r="F9" s="5"/>
      <c r="G9" s="5"/>
      <c r="H9" s="6"/>
    </row>
    <row r="10" spans="1:8" ht="18.75" customHeight="1" thickBot="1">
      <c r="A10" s="85" t="s">
        <v>4</v>
      </c>
      <c r="B10" s="86" t="s">
        <v>98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1"/>
      <c r="B11" s="87">
        <v>1503</v>
      </c>
      <c r="C11" s="16" t="s">
        <v>11</v>
      </c>
      <c r="D11" s="17"/>
      <c r="E11" s="18"/>
      <c r="F11" s="19" t="s">
        <v>410</v>
      </c>
      <c r="G11" s="88">
        <v>6746.74</v>
      </c>
      <c r="H11" s="20">
        <f>G11+G12</f>
        <v>6746.74</v>
      </c>
    </row>
    <row r="12" spans="1:8" ht="12.75">
      <c r="A12" s="21"/>
      <c r="B12" s="89"/>
      <c r="C12" s="23" t="s">
        <v>12</v>
      </c>
      <c r="D12" s="17"/>
      <c r="E12" s="24"/>
      <c r="F12" s="25"/>
      <c r="G12" s="28"/>
      <c r="H12" s="26"/>
    </row>
    <row r="13" spans="1:8" ht="12.75">
      <c r="A13" s="21"/>
      <c r="B13" s="89"/>
      <c r="C13" s="23"/>
      <c r="D13" s="17"/>
      <c r="E13" s="24"/>
      <c r="F13" s="25"/>
      <c r="G13" s="28"/>
      <c r="H13" s="26"/>
    </row>
    <row r="14" spans="1:8" ht="12.75">
      <c r="A14" s="21"/>
      <c r="B14" s="89">
        <v>1508</v>
      </c>
      <c r="C14" s="27" t="s">
        <v>23</v>
      </c>
      <c r="D14" s="17"/>
      <c r="E14" s="24"/>
      <c r="F14" s="25" t="s">
        <v>417</v>
      </c>
      <c r="G14" s="28">
        <v>2498.32</v>
      </c>
      <c r="H14" s="26">
        <f>G14+G15+G16</f>
        <v>2498.32</v>
      </c>
    </row>
    <row r="15" spans="1:8" ht="12.75">
      <c r="A15" s="21"/>
      <c r="B15" s="89"/>
      <c r="C15" s="23" t="s">
        <v>24</v>
      </c>
      <c r="D15" s="17"/>
      <c r="E15" s="24"/>
      <c r="F15" s="25"/>
      <c r="G15" s="28"/>
      <c r="H15" s="26"/>
    </row>
    <row r="16" spans="1:8" ht="12.75">
      <c r="A16" s="21"/>
      <c r="B16" s="89"/>
      <c r="C16" s="23"/>
      <c r="D16" s="17"/>
      <c r="E16" s="24"/>
      <c r="F16" s="25"/>
      <c r="G16" s="28"/>
      <c r="H16" s="26"/>
    </row>
    <row r="17" spans="1:8" ht="12.75">
      <c r="A17" s="21"/>
      <c r="B17" s="89">
        <v>1509</v>
      </c>
      <c r="C17" s="27" t="s">
        <v>25</v>
      </c>
      <c r="D17" s="17"/>
      <c r="E17" s="24"/>
      <c r="F17" s="25" t="s">
        <v>418</v>
      </c>
      <c r="G17" s="28">
        <v>2104.74</v>
      </c>
      <c r="H17" s="26">
        <f>G17+G18+G19</f>
        <v>2104.74</v>
      </c>
    </row>
    <row r="18" spans="1:8" ht="12.75">
      <c r="A18" s="21"/>
      <c r="B18" s="89"/>
      <c r="C18" s="23" t="s">
        <v>14</v>
      </c>
      <c r="D18" s="17"/>
      <c r="E18" s="24"/>
      <c r="F18" s="25"/>
      <c r="G18" s="28"/>
      <c r="H18" s="26"/>
    </row>
    <row r="19" spans="1:8" ht="12.75">
      <c r="A19" s="21"/>
      <c r="B19" s="89"/>
      <c r="C19" s="23"/>
      <c r="D19" s="17"/>
      <c r="E19" s="24"/>
      <c r="F19" s="25"/>
      <c r="G19" s="28"/>
      <c r="H19" s="26"/>
    </row>
    <row r="20" spans="1:8" ht="12.75">
      <c r="A20" s="21"/>
      <c r="B20" s="89">
        <v>1510</v>
      </c>
      <c r="C20" s="27" t="s">
        <v>26</v>
      </c>
      <c r="D20" s="17"/>
      <c r="E20" s="24"/>
      <c r="F20" s="25" t="s">
        <v>352</v>
      </c>
      <c r="G20" s="28">
        <v>1337.7</v>
      </c>
      <c r="H20" s="26">
        <f>G20+G21</f>
        <v>1337.7</v>
      </c>
    </row>
    <row r="21" spans="1:8" ht="12.75">
      <c r="A21" s="21"/>
      <c r="B21" s="89"/>
      <c r="C21" s="23" t="s">
        <v>17</v>
      </c>
      <c r="D21" s="17"/>
      <c r="E21" s="24"/>
      <c r="F21" s="25"/>
      <c r="G21" s="28"/>
      <c r="H21" s="26"/>
    </row>
    <row r="22" spans="1:8" ht="12.75">
      <c r="A22" s="21"/>
      <c r="B22" s="89"/>
      <c r="C22" s="23"/>
      <c r="D22" s="17"/>
      <c r="E22" s="24"/>
      <c r="F22" s="25"/>
      <c r="G22" s="28"/>
      <c r="H22" s="26"/>
    </row>
    <row r="23" spans="1:8" ht="12.75">
      <c r="A23" s="21"/>
      <c r="B23" s="91">
        <v>1526</v>
      </c>
      <c r="C23" s="27" t="s">
        <v>43</v>
      </c>
      <c r="D23" s="17"/>
      <c r="E23" s="24"/>
      <c r="F23" s="25" t="s">
        <v>353</v>
      </c>
      <c r="G23" s="28">
        <v>3845.33</v>
      </c>
      <c r="H23" s="26">
        <f>G23+G24</f>
        <v>3845.33</v>
      </c>
    </row>
    <row r="24" spans="1:8" ht="12.75">
      <c r="A24" s="21"/>
      <c r="B24" s="89"/>
      <c r="C24" s="23" t="s">
        <v>12</v>
      </c>
      <c r="D24" s="17"/>
      <c r="E24" s="24"/>
      <c r="F24" s="25"/>
      <c r="G24" s="28"/>
      <c r="H24" s="26"/>
    </row>
    <row r="25" spans="1:8" ht="12.75">
      <c r="A25" s="21"/>
      <c r="B25" s="89"/>
      <c r="C25" s="23"/>
      <c r="D25" s="17"/>
      <c r="E25" s="24"/>
      <c r="F25" s="25"/>
      <c r="G25" s="28"/>
      <c r="H25" s="26"/>
    </row>
    <row r="26" spans="1:8" ht="12.75">
      <c r="A26" s="21"/>
      <c r="B26" s="89"/>
      <c r="C26" s="23"/>
      <c r="D26" s="17"/>
      <c r="E26" s="24"/>
      <c r="F26" s="25"/>
      <c r="G26" s="28"/>
      <c r="H26" s="26"/>
    </row>
    <row r="27" spans="1:8" ht="12.75">
      <c r="A27" s="21"/>
      <c r="B27" s="91">
        <v>1527</v>
      </c>
      <c r="C27" s="27" t="s">
        <v>44</v>
      </c>
      <c r="D27" s="17"/>
      <c r="E27" s="24"/>
      <c r="F27" s="25" t="s">
        <v>436</v>
      </c>
      <c r="G27" s="28">
        <v>898.08</v>
      </c>
      <c r="H27" s="26">
        <f>G27+G28</f>
        <v>898.08</v>
      </c>
    </row>
    <row r="28" spans="1:8" ht="12.75">
      <c r="A28" s="21"/>
      <c r="B28" s="89"/>
      <c r="C28" s="23" t="s">
        <v>45</v>
      </c>
      <c r="D28" s="17"/>
      <c r="E28" s="24"/>
      <c r="F28" s="25"/>
      <c r="G28" s="28"/>
      <c r="H28" s="26"/>
    </row>
    <row r="29" spans="1:8" ht="12.75">
      <c r="A29" s="21"/>
      <c r="B29" s="139"/>
      <c r="C29" s="23"/>
      <c r="D29" s="17"/>
      <c r="E29" s="24"/>
      <c r="F29" s="25"/>
      <c r="G29" s="28"/>
      <c r="H29" s="26"/>
    </row>
    <row r="30" spans="1:8" ht="12.75">
      <c r="A30" s="21"/>
      <c r="B30" s="91">
        <v>1525</v>
      </c>
      <c r="C30" s="41" t="s">
        <v>49</v>
      </c>
      <c r="D30" s="17"/>
      <c r="E30" s="24"/>
      <c r="F30" s="25" t="s">
        <v>443</v>
      </c>
      <c r="G30" s="28">
        <v>10271.26</v>
      </c>
      <c r="H30" s="26">
        <f>G30+G31+G32</f>
        <v>10281.86</v>
      </c>
    </row>
    <row r="31" spans="1:8" ht="12.75">
      <c r="A31" s="21"/>
      <c r="B31" s="64"/>
      <c r="C31" s="42" t="s">
        <v>12</v>
      </c>
      <c r="D31" s="34"/>
      <c r="E31" s="35"/>
      <c r="F31" s="25" t="s">
        <v>495</v>
      </c>
      <c r="G31" s="28">
        <v>10.6</v>
      </c>
      <c r="H31" s="26"/>
    </row>
    <row r="32" spans="1:8" ht="12.75">
      <c r="A32" s="21"/>
      <c r="B32" s="64"/>
      <c r="C32" s="42"/>
      <c r="D32" s="34"/>
      <c r="E32" s="35"/>
      <c r="F32" s="25"/>
      <c r="G32" s="28"/>
      <c r="H32" s="26"/>
    </row>
    <row r="33" spans="1:8" ht="12.75">
      <c r="A33" s="21"/>
      <c r="B33" s="93">
        <v>1537</v>
      </c>
      <c r="C33" s="46" t="s">
        <v>53</v>
      </c>
      <c r="D33" s="47"/>
      <c r="E33" s="48"/>
      <c r="F33" s="25" t="s">
        <v>447</v>
      </c>
      <c r="G33" s="25">
        <v>2796.72</v>
      </c>
      <c r="H33" s="26">
        <f>G33+G34</f>
        <v>4159.71</v>
      </c>
    </row>
    <row r="34" spans="1:8" ht="12.75">
      <c r="A34" s="21"/>
      <c r="B34" s="94"/>
      <c r="C34" s="50" t="s">
        <v>54</v>
      </c>
      <c r="D34" s="47"/>
      <c r="E34" s="48"/>
      <c r="F34" s="25" t="s">
        <v>450</v>
      </c>
      <c r="G34" s="25">
        <v>1362.99</v>
      </c>
      <c r="H34" s="26"/>
    </row>
    <row r="35" spans="1:8" ht="12.75">
      <c r="A35" s="21"/>
      <c r="B35" s="94"/>
      <c r="C35" s="50"/>
      <c r="D35" s="47"/>
      <c r="E35" s="48"/>
      <c r="F35" s="25"/>
      <c r="G35" s="25"/>
      <c r="H35" s="26"/>
    </row>
    <row r="36" spans="1:8" ht="12.75">
      <c r="A36" s="21"/>
      <c r="B36" s="89">
        <v>1539</v>
      </c>
      <c r="C36" s="43" t="s">
        <v>57</v>
      </c>
      <c r="D36" s="17"/>
      <c r="E36" s="24"/>
      <c r="F36" s="25" t="s">
        <v>453</v>
      </c>
      <c r="G36" s="25">
        <v>5976.17</v>
      </c>
      <c r="H36" s="26">
        <f>G36+G37</f>
        <v>5976.17</v>
      </c>
    </row>
    <row r="37" spans="1:8" ht="12.75">
      <c r="A37" s="21"/>
      <c r="B37" s="89"/>
      <c r="C37" s="43"/>
      <c r="D37" s="17"/>
      <c r="E37" s="24"/>
      <c r="F37" s="25"/>
      <c r="G37" s="25"/>
      <c r="H37" s="26"/>
    </row>
    <row r="38" spans="1:8" ht="12.75">
      <c r="A38" s="21"/>
      <c r="B38" s="94"/>
      <c r="C38" s="50"/>
      <c r="D38" s="47"/>
      <c r="E38" s="48"/>
      <c r="F38" s="25"/>
      <c r="G38" s="25"/>
      <c r="H38" s="26"/>
    </row>
    <row r="39" spans="1:8" ht="12.75">
      <c r="A39" s="21"/>
      <c r="B39" s="89">
        <v>1543</v>
      </c>
      <c r="C39" s="43" t="s">
        <v>61</v>
      </c>
      <c r="D39" s="17"/>
      <c r="E39" s="24"/>
      <c r="F39" s="25" t="s">
        <v>457</v>
      </c>
      <c r="G39" s="25">
        <v>2017.01</v>
      </c>
      <c r="H39" s="26">
        <f>G39+G40</f>
        <v>2017.01</v>
      </c>
    </row>
    <row r="40" spans="1:8" ht="12.75">
      <c r="A40" s="21"/>
      <c r="B40" s="89"/>
      <c r="C40" s="43" t="s">
        <v>62</v>
      </c>
      <c r="D40" s="17"/>
      <c r="E40" s="24"/>
      <c r="F40" s="25"/>
      <c r="G40" s="25"/>
      <c r="H40" s="26"/>
    </row>
    <row r="41" spans="1:8" ht="12.75">
      <c r="A41" s="21"/>
      <c r="B41" s="95"/>
      <c r="C41" s="108"/>
      <c r="D41" s="56"/>
      <c r="E41" s="57"/>
      <c r="F41" s="54"/>
      <c r="G41" s="54"/>
      <c r="H41" s="44"/>
    </row>
    <row r="42" spans="1:8" ht="12.75">
      <c r="A42" s="21"/>
      <c r="B42" s="64">
        <v>3123</v>
      </c>
      <c r="C42" s="59" t="s">
        <v>83</v>
      </c>
      <c r="D42" s="61"/>
      <c r="E42" s="35"/>
      <c r="F42" s="54" t="s">
        <v>481</v>
      </c>
      <c r="G42" s="54">
        <v>3354.34</v>
      </c>
      <c r="H42" s="44">
        <f>G42+G43+G44</f>
        <v>3354.34</v>
      </c>
    </row>
    <row r="43" spans="1:8" ht="12.75">
      <c r="A43" s="21"/>
      <c r="B43" s="64"/>
      <c r="C43" s="59" t="s">
        <v>84</v>
      </c>
      <c r="D43" s="8"/>
      <c r="E43" s="35"/>
      <c r="F43" s="54"/>
      <c r="G43" s="54"/>
      <c r="H43" s="44"/>
    </row>
    <row r="44" spans="1:8" ht="13.5" thickBot="1">
      <c r="A44" s="21"/>
      <c r="B44" s="64"/>
      <c r="C44" s="52"/>
      <c r="D44" s="34"/>
      <c r="E44" s="35"/>
      <c r="F44" s="54"/>
      <c r="G44" s="54"/>
      <c r="H44" s="44"/>
    </row>
    <row r="45" spans="1:8" ht="13.5" thickBot="1">
      <c r="A45" s="115"/>
      <c r="B45" s="67"/>
      <c r="C45" s="67" t="s">
        <v>89</v>
      </c>
      <c r="D45" s="68"/>
      <c r="E45" s="69"/>
      <c r="F45" s="70"/>
      <c r="G45" s="71">
        <f>SUM(G11:G44)</f>
        <v>43220.000000000015</v>
      </c>
      <c r="H45" s="81">
        <f>SUM(H11:H44)</f>
        <v>43220</v>
      </c>
    </row>
    <row r="46" spans="5:8" ht="12.75">
      <c r="E46" s="4"/>
      <c r="F46" s="5"/>
      <c r="G46" s="5"/>
      <c r="H46" s="72"/>
    </row>
    <row r="47" spans="5:8" ht="12.75">
      <c r="E47" s="4"/>
      <c r="F47" s="5"/>
      <c r="G47" s="5" t="s">
        <v>90</v>
      </c>
      <c r="H47" s="72"/>
    </row>
    <row r="48" spans="4:8" ht="12.75">
      <c r="D48" s="4"/>
      <c r="E48" s="5"/>
      <c r="F48" s="5"/>
      <c r="G48" s="5" t="s">
        <v>91</v>
      </c>
      <c r="H48" s="72"/>
    </row>
    <row r="49" spans="4:8" ht="12.75">
      <c r="D49" s="4"/>
      <c r="E49" s="5"/>
      <c r="F49" s="5"/>
      <c r="G49" s="5"/>
      <c r="H49" s="72"/>
    </row>
    <row r="50" spans="4:8" ht="12.75">
      <c r="D50" s="4"/>
      <c r="E50" s="5"/>
      <c r="F50" s="1"/>
      <c r="G50" s="1"/>
      <c r="H50" s="84"/>
    </row>
    <row r="51" spans="4:8" ht="12.75">
      <c r="D51" s="4"/>
      <c r="E51" s="5"/>
      <c r="F51" s="192"/>
      <c r="G51" s="5"/>
      <c r="H51" s="84"/>
    </row>
    <row r="52" spans="6:7" ht="12.75">
      <c r="F52" s="192"/>
      <c r="G52" s="5"/>
    </row>
    <row r="53" spans="6:7" ht="15">
      <c r="F53" s="192"/>
      <c r="G53" s="193"/>
    </row>
    <row r="54" ht="12.75">
      <c r="G54" s="3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D4" sqref="D4"/>
    </sheetView>
  </sheetViews>
  <sheetFormatPr defaultColWidth="9.140625" defaultRowHeight="12.75"/>
  <cols>
    <col min="1" max="1" width="2.8515625" style="3" customWidth="1"/>
    <col min="2" max="2" width="6.00390625" style="3" customWidth="1"/>
    <col min="3" max="3" width="25.28125" style="3" customWidth="1"/>
    <col min="4" max="4" width="16.7109375" style="3" customWidth="1"/>
    <col min="5" max="5" width="13.140625" style="3" customWidth="1"/>
    <col min="6" max="6" width="21.7109375" style="3" customWidth="1"/>
    <col min="7" max="7" width="16.421875" style="3" customWidth="1"/>
    <col min="8" max="8" width="14.8515625" style="3" customWidth="1"/>
    <col min="9" max="9" width="11.140625" style="3" customWidth="1"/>
    <col min="10" max="10" width="10.28125" style="3" customWidth="1"/>
    <col min="11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534</v>
      </c>
      <c r="E4" s="4"/>
      <c r="F4" s="5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498</v>
      </c>
      <c r="E6" s="8"/>
      <c r="F6" s="1"/>
      <c r="G6" s="5"/>
      <c r="H6" s="6"/>
    </row>
    <row r="7" spans="1:8" ht="12.75">
      <c r="A7" s="4"/>
      <c r="B7" s="4"/>
      <c r="C7" s="8"/>
      <c r="D7" s="8" t="s">
        <v>499</v>
      </c>
      <c r="E7" s="8"/>
      <c r="G7" s="5"/>
      <c r="H7" s="6"/>
    </row>
    <row r="8" spans="2:8" ht="12.75">
      <c r="B8" s="1" t="s">
        <v>97</v>
      </c>
      <c r="C8" s="1"/>
      <c r="E8" s="4"/>
      <c r="F8" s="5"/>
      <c r="G8" s="5" t="s">
        <v>409</v>
      </c>
      <c r="H8" s="6"/>
    </row>
    <row r="9" spans="5:8" ht="13.5" thickBot="1">
      <c r="E9" s="4"/>
      <c r="F9" s="5"/>
      <c r="G9" s="5"/>
      <c r="H9" s="6"/>
    </row>
    <row r="10" spans="1:8" ht="26.25" customHeight="1" thickBot="1">
      <c r="A10" s="194" t="s">
        <v>4</v>
      </c>
      <c r="B10" s="151" t="s">
        <v>125</v>
      </c>
      <c r="C10" s="195" t="s">
        <v>5</v>
      </c>
      <c r="D10" s="150" t="s">
        <v>6</v>
      </c>
      <c r="E10" s="151" t="s">
        <v>7</v>
      </c>
      <c r="F10" s="196" t="s">
        <v>8</v>
      </c>
      <c r="G10" s="152" t="s">
        <v>9</v>
      </c>
      <c r="H10" s="197" t="s">
        <v>10</v>
      </c>
    </row>
    <row r="11" spans="1:9" ht="13.5" thickTop="1">
      <c r="A11" s="198"/>
      <c r="B11" s="199">
        <v>1526</v>
      </c>
      <c r="C11" s="200" t="s">
        <v>43</v>
      </c>
      <c r="D11" s="201"/>
      <c r="E11" s="202"/>
      <c r="F11" s="62" t="s">
        <v>198</v>
      </c>
      <c r="G11" s="203">
        <v>1018.67</v>
      </c>
      <c r="H11" s="204">
        <f>G11+G12+G13+G14</f>
        <v>1020</v>
      </c>
      <c r="I11" s="205"/>
    </row>
    <row r="12" spans="1:8" ht="12.75">
      <c r="A12" s="153"/>
      <c r="B12" s="89"/>
      <c r="C12" s="146" t="s">
        <v>12</v>
      </c>
      <c r="D12" s="17"/>
      <c r="E12" s="24"/>
      <c r="F12" s="32" t="s">
        <v>500</v>
      </c>
      <c r="G12" s="25">
        <v>1.33</v>
      </c>
      <c r="H12" s="206"/>
    </row>
    <row r="13" spans="1:8" ht="12.75">
      <c r="A13" s="207"/>
      <c r="B13" s="64"/>
      <c r="C13" s="148"/>
      <c r="D13" s="34"/>
      <c r="E13" s="35"/>
      <c r="F13" s="62"/>
      <c r="G13" s="54"/>
      <c r="H13" s="208"/>
    </row>
    <row r="14" spans="1:8" ht="12.75">
      <c r="A14" s="207"/>
      <c r="B14" s="64"/>
      <c r="C14" s="148"/>
      <c r="D14" s="34"/>
      <c r="E14" s="35"/>
      <c r="F14" s="62"/>
      <c r="G14" s="54"/>
      <c r="H14" s="208"/>
    </row>
    <row r="15" spans="1:8" ht="13.5" thickBot="1">
      <c r="A15" s="209"/>
      <c r="B15" s="129"/>
      <c r="C15" s="210"/>
      <c r="D15" s="211"/>
      <c r="E15" s="212"/>
      <c r="F15" s="213"/>
      <c r="G15" s="214"/>
      <c r="H15" s="215"/>
    </row>
    <row r="16" spans="1:8" ht="13.5" thickBot="1">
      <c r="A16" s="65"/>
      <c r="B16" s="67"/>
      <c r="C16" s="67" t="s">
        <v>89</v>
      </c>
      <c r="D16" s="68"/>
      <c r="E16" s="69"/>
      <c r="F16" s="70"/>
      <c r="G16" s="71">
        <f>SUM(G11:G15)</f>
        <v>1020</v>
      </c>
      <c r="H16" s="113">
        <f>SUM(H11:H15)</f>
        <v>1020</v>
      </c>
    </row>
    <row r="17" spans="5:9" ht="12.75">
      <c r="E17" s="4"/>
      <c r="F17" s="5"/>
      <c r="G17" s="5"/>
      <c r="H17" s="6"/>
      <c r="I17" s="5"/>
    </row>
    <row r="18" spans="5:9" ht="12.75">
      <c r="E18" s="82"/>
      <c r="F18" s="5" t="s">
        <v>90</v>
      </c>
      <c r="G18" s="5"/>
      <c r="H18" s="6"/>
      <c r="I18" s="5"/>
    </row>
    <row r="19" spans="5:9" ht="12.75">
      <c r="E19" s="82"/>
      <c r="F19" s="5" t="s">
        <v>91</v>
      </c>
      <c r="G19" s="5"/>
      <c r="H19" s="6"/>
      <c r="I19" s="5"/>
    </row>
    <row r="20" spans="4:9" ht="12.75">
      <c r="D20" s="4"/>
      <c r="E20" s="82"/>
      <c r="F20" s="30"/>
      <c r="G20" s="5"/>
      <c r="H20" s="6"/>
      <c r="I20" s="5"/>
    </row>
    <row r="21" spans="4:9" ht="12.75">
      <c r="D21" s="4"/>
      <c r="E21" s="82"/>
      <c r="F21" s="30"/>
      <c r="G21" s="5"/>
      <c r="H21" s="6"/>
      <c r="I21" s="5"/>
    </row>
    <row r="22" spans="5:9" ht="12.75">
      <c r="E22" s="4"/>
      <c r="F22" s="5"/>
      <c r="G22" s="5"/>
      <c r="H22" s="6"/>
      <c r="I22" s="5"/>
    </row>
    <row r="23" spans="5:9" ht="12.75">
      <c r="E23" s="4"/>
      <c r="F23" s="5"/>
      <c r="G23" s="5"/>
      <c r="H23" s="6"/>
      <c r="I23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00">
      <selection activeCell="F22" sqref="F22"/>
    </sheetView>
  </sheetViews>
  <sheetFormatPr defaultColWidth="9.140625" defaultRowHeight="12.75"/>
  <cols>
    <col min="1" max="1" width="2.8515625" style="3" customWidth="1"/>
    <col min="2" max="2" width="6.00390625" style="3" customWidth="1"/>
    <col min="3" max="3" width="28.28125" style="3" customWidth="1"/>
    <col min="4" max="4" width="13.421875" style="3" customWidth="1"/>
    <col min="5" max="5" width="11.8515625" style="3" customWidth="1"/>
    <col min="6" max="6" width="21.7109375" style="3" customWidth="1"/>
    <col min="7" max="7" width="16.421875" style="3" customWidth="1"/>
    <col min="8" max="8" width="14.8515625" style="112" customWidth="1"/>
    <col min="9" max="9" width="14.00390625" style="3" customWidth="1"/>
    <col min="10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534</v>
      </c>
      <c r="E4" s="4"/>
      <c r="F4" s="5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127</v>
      </c>
      <c r="E6" s="4"/>
      <c r="F6" s="1"/>
      <c r="G6" s="5"/>
      <c r="H6" s="6"/>
    </row>
    <row r="7" spans="1:8" ht="12.75">
      <c r="A7" s="4"/>
      <c r="B7" s="4"/>
      <c r="C7" s="8"/>
      <c r="D7" s="8" t="s">
        <v>501</v>
      </c>
      <c r="E7" s="4"/>
      <c r="G7" s="5"/>
      <c r="H7" s="6"/>
    </row>
    <row r="8" spans="2:8" ht="12.75">
      <c r="B8" s="1" t="s">
        <v>128</v>
      </c>
      <c r="C8" s="1"/>
      <c r="E8" s="4"/>
      <c r="F8" s="5"/>
      <c r="G8" s="5" t="s">
        <v>409</v>
      </c>
      <c r="H8" s="6"/>
    </row>
    <row r="9" spans="5:8" ht="13.5" thickBot="1">
      <c r="E9" s="4"/>
      <c r="F9" s="5"/>
      <c r="G9" s="5"/>
      <c r="H9" s="6"/>
    </row>
    <row r="10" spans="1:8" ht="18.75" customHeight="1" thickBot="1">
      <c r="A10" s="10" t="s">
        <v>4</v>
      </c>
      <c r="B10" s="12" t="s">
        <v>125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98"/>
      <c r="B11" s="98">
        <v>1503</v>
      </c>
      <c r="C11" s="155" t="s">
        <v>11</v>
      </c>
      <c r="D11" s="17"/>
      <c r="E11" s="18"/>
      <c r="F11" s="25" t="s">
        <v>426</v>
      </c>
      <c r="G11" s="88">
        <v>1560</v>
      </c>
      <c r="H11" s="156">
        <f>G11+G12+G13</f>
        <v>1560</v>
      </c>
    </row>
    <row r="12" spans="1:8" ht="12.75">
      <c r="A12" s="29"/>
      <c r="B12" s="157"/>
      <c r="C12" s="158" t="s">
        <v>12</v>
      </c>
      <c r="D12" s="17"/>
      <c r="E12" s="24"/>
      <c r="F12" s="25"/>
      <c r="G12" s="28"/>
      <c r="H12" s="143"/>
    </row>
    <row r="13" spans="1:8" ht="12.75">
      <c r="A13" s="29"/>
      <c r="B13" s="157"/>
      <c r="C13" s="158"/>
      <c r="D13" s="17"/>
      <c r="E13" s="24"/>
      <c r="F13" s="25"/>
      <c r="G13" s="28"/>
      <c r="H13" s="143"/>
    </row>
    <row r="14" spans="1:8" ht="12.75">
      <c r="A14" s="29"/>
      <c r="B14" s="157">
        <v>1508</v>
      </c>
      <c r="C14" s="159" t="s">
        <v>23</v>
      </c>
      <c r="D14" s="17"/>
      <c r="E14" s="24"/>
      <c r="F14" s="25" t="s">
        <v>502</v>
      </c>
      <c r="G14" s="28">
        <v>720</v>
      </c>
      <c r="H14" s="143">
        <f>G14+G15+G16</f>
        <v>720</v>
      </c>
    </row>
    <row r="15" spans="1:8" ht="12.75">
      <c r="A15" s="29"/>
      <c r="B15" s="157"/>
      <c r="C15" s="158" t="s">
        <v>24</v>
      </c>
      <c r="D15" s="17"/>
      <c r="E15" s="24"/>
      <c r="F15" s="25"/>
      <c r="G15" s="28"/>
      <c r="H15" s="143"/>
    </row>
    <row r="16" spans="1:8" ht="12.75">
      <c r="A16" s="29"/>
      <c r="B16" s="157"/>
      <c r="C16" s="158"/>
      <c r="D16" s="17"/>
      <c r="E16" s="24"/>
      <c r="F16" s="25"/>
      <c r="G16" s="28"/>
      <c r="H16" s="143"/>
    </row>
    <row r="17" spans="1:8" ht="12.75">
      <c r="A17" s="29"/>
      <c r="B17" s="157">
        <v>1509</v>
      </c>
      <c r="C17" s="159" t="s">
        <v>25</v>
      </c>
      <c r="D17" s="17"/>
      <c r="E17" s="24"/>
      <c r="F17" s="25" t="s">
        <v>503</v>
      </c>
      <c r="G17" s="28">
        <v>1800</v>
      </c>
      <c r="H17" s="143">
        <f>G17+G18</f>
        <v>1800</v>
      </c>
    </row>
    <row r="18" spans="1:8" ht="12.75">
      <c r="A18" s="29"/>
      <c r="B18" s="157"/>
      <c r="C18" s="158" t="s">
        <v>14</v>
      </c>
      <c r="D18" s="17"/>
      <c r="E18" s="24"/>
      <c r="F18" s="25"/>
      <c r="G18" s="28"/>
      <c r="H18" s="143"/>
    </row>
    <row r="19" spans="1:8" ht="12.75">
      <c r="A19" s="29"/>
      <c r="B19" s="157"/>
      <c r="C19" s="158"/>
      <c r="D19" s="17"/>
      <c r="E19" s="24"/>
      <c r="F19" s="25"/>
      <c r="G19" s="28"/>
      <c r="H19" s="143"/>
    </row>
    <row r="20" spans="1:8" ht="12.75">
      <c r="A20" s="29"/>
      <c r="B20" s="157">
        <v>1510</v>
      </c>
      <c r="C20" s="159" t="s">
        <v>26</v>
      </c>
      <c r="D20" s="17"/>
      <c r="E20" s="24"/>
      <c r="F20" s="25" t="s">
        <v>435</v>
      </c>
      <c r="G20" s="28">
        <v>586.38</v>
      </c>
      <c r="H20" s="143">
        <f>G20+G21+G22</f>
        <v>4310.8</v>
      </c>
    </row>
    <row r="21" spans="1:8" ht="12.75">
      <c r="A21" s="29"/>
      <c r="B21" s="157"/>
      <c r="C21" s="158" t="s">
        <v>17</v>
      </c>
      <c r="D21" s="17"/>
      <c r="E21" s="35"/>
      <c r="F21" s="25"/>
      <c r="G21" s="28">
        <v>720</v>
      </c>
      <c r="H21" s="143"/>
    </row>
    <row r="22" spans="1:8" ht="12.75">
      <c r="A22" s="29"/>
      <c r="B22" s="157"/>
      <c r="C22" s="158"/>
      <c r="D22" s="17"/>
      <c r="E22" s="24"/>
      <c r="F22" s="25" t="s">
        <v>504</v>
      </c>
      <c r="G22" s="28">
        <v>3004.42</v>
      </c>
      <c r="H22" s="143"/>
    </row>
    <row r="23" spans="1:8" ht="12.75">
      <c r="A23" s="29"/>
      <c r="B23" s="157"/>
      <c r="C23" s="158"/>
      <c r="D23" s="17"/>
      <c r="E23" s="24"/>
      <c r="F23" s="25"/>
      <c r="G23" s="28"/>
      <c r="H23" s="143"/>
    </row>
    <row r="24" spans="1:8" ht="12.75">
      <c r="A24" s="29"/>
      <c r="B24" s="157">
        <v>1511</v>
      </c>
      <c r="C24" s="159" t="s">
        <v>27</v>
      </c>
      <c r="D24" s="17"/>
      <c r="E24" s="24"/>
      <c r="F24" s="25" t="s">
        <v>343</v>
      </c>
      <c r="G24" s="28">
        <v>480</v>
      </c>
      <c r="H24" s="143">
        <f>G24+G25+G26</f>
        <v>480</v>
      </c>
    </row>
    <row r="25" spans="1:8" ht="12.75">
      <c r="A25" s="29"/>
      <c r="B25" s="157"/>
      <c r="C25" s="158" t="s">
        <v>12</v>
      </c>
      <c r="D25" s="17"/>
      <c r="E25" s="24"/>
      <c r="F25" s="29"/>
      <c r="G25" s="25"/>
      <c r="H25" s="143"/>
    </row>
    <row r="26" spans="1:8" ht="12.75">
      <c r="A26" s="29"/>
      <c r="B26" s="157"/>
      <c r="C26" s="158"/>
      <c r="D26" s="17"/>
      <c r="E26" s="24"/>
      <c r="F26" s="29"/>
      <c r="G26" s="25"/>
      <c r="H26" s="143"/>
    </row>
    <row r="27" spans="1:8" ht="12.75">
      <c r="A27" s="29"/>
      <c r="B27" s="157">
        <v>1514</v>
      </c>
      <c r="C27" s="159" t="s">
        <v>30</v>
      </c>
      <c r="D27" s="17"/>
      <c r="E27" s="24"/>
      <c r="F27" s="25" t="s">
        <v>505</v>
      </c>
      <c r="G27" s="28">
        <v>480</v>
      </c>
      <c r="H27" s="143">
        <f>G27+G28</f>
        <v>480</v>
      </c>
    </row>
    <row r="28" spans="1:8" ht="12.75">
      <c r="A28" s="29"/>
      <c r="B28" s="157"/>
      <c r="C28" s="158" t="s">
        <v>12</v>
      </c>
      <c r="D28" s="17"/>
      <c r="E28" s="24"/>
      <c r="F28" s="25"/>
      <c r="G28" s="28"/>
      <c r="H28" s="143"/>
    </row>
    <row r="29" spans="1:8" ht="12.75">
      <c r="A29" s="29"/>
      <c r="B29" s="157"/>
      <c r="C29" s="158"/>
      <c r="D29" s="17"/>
      <c r="E29" s="24"/>
      <c r="F29" s="25"/>
      <c r="G29" s="28"/>
      <c r="H29" s="143"/>
    </row>
    <row r="30" spans="1:8" ht="12.75">
      <c r="A30" s="29"/>
      <c r="B30" s="157">
        <v>1515</v>
      </c>
      <c r="C30" s="159" t="s">
        <v>32</v>
      </c>
      <c r="D30" s="17"/>
      <c r="E30" s="24"/>
      <c r="F30" s="25" t="s">
        <v>319</v>
      </c>
      <c r="G30" s="28">
        <v>720</v>
      </c>
      <c r="H30" s="143">
        <f>G30+G31</f>
        <v>720</v>
      </c>
    </row>
    <row r="31" spans="1:8" ht="12.75">
      <c r="A31" s="29"/>
      <c r="B31" s="157"/>
      <c r="C31" s="158" t="s">
        <v>12</v>
      </c>
      <c r="D31" s="17"/>
      <c r="E31" s="24"/>
      <c r="F31" s="25"/>
      <c r="G31" s="28"/>
      <c r="H31" s="143"/>
    </row>
    <row r="32" spans="1:8" ht="12.75">
      <c r="A32" s="29"/>
      <c r="B32" s="157"/>
      <c r="C32" s="158"/>
      <c r="D32" s="17"/>
      <c r="E32" s="24"/>
      <c r="F32" s="25"/>
      <c r="G32" s="28"/>
      <c r="H32" s="143"/>
    </row>
    <row r="33" spans="1:8" ht="12.75">
      <c r="A33" s="29"/>
      <c r="B33" s="149">
        <v>1522</v>
      </c>
      <c r="C33" s="159" t="s">
        <v>41</v>
      </c>
      <c r="D33" s="17"/>
      <c r="E33" s="24"/>
      <c r="F33" s="25" t="s">
        <v>506</v>
      </c>
      <c r="G33" s="28">
        <v>1080</v>
      </c>
      <c r="H33" s="143">
        <f>G33+G34</f>
        <v>1080</v>
      </c>
    </row>
    <row r="34" spans="1:8" ht="12.75">
      <c r="A34" s="29"/>
      <c r="B34" s="157"/>
      <c r="C34" s="158" t="s">
        <v>14</v>
      </c>
      <c r="D34" s="17"/>
      <c r="E34" s="24"/>
      <c r="F34" s="25"/>
      <c r="G34" s="28"/>
      <c r="H34" s="143"/>
    </row>
    <row r="35" spans="1:8" ht="12.75">
      <c r="A35" s="29"/>
      <c r="B35" s="157"/>
      <c r="C35" s="158"/>
      <c r="D35" s="17"/>
      <c r="E35" s="24"/>
      <c r="F35" s="25"/>
      <c r="G35" s="28"/>
      <c r="H35" s="143"/>
    </row>
    <row r="36" spans="1:8" ht="12.75">
      <c r="A36" s="29"/>
      <c r="B36" s="149">
        <v>1523</v>
      </c>
      <c r="C36" s="159" t="s">
        <v>42</v>
      </c>
      <c r="D36" s="17"/>
      <c r="E36" s="24"/>
      <c r="F36" s="25" t="s">
        <v>507</v>
      </c>
      <c r="G36" s="28">
        <v>1399.2</v>
      </c>
      <c r="H36" s="143">
        <f>G36+G37</f>
        <v>1399.2</v>
      </c>
    </row>
    <row r="37" spans="1:8" ht="12.75">
      <c r="A37" s="29"/>
      <c r="B37" s="157"/>
      <c r="C37" s="158" t="s">
        <v>14</v>
      </c>
      <c r="D37" s="17"/>
      <c r="E37" s="24"/>
      <c r="F37" s="25"/>
      <c r="G37" s="28"/>
      <c r="H37" s="143"/>
    </row>
    <row r="38" spans="1:8" ht="12.75">
      <c r="A38" s="29"/>
      <c r="B38" s="157"/>
      <c r="C38" s="158"/>
      <c r="D38" s="17"/>
      <c r="E38" s="24"/>
      <c r="F38" s="25"/>
      <c r="G38" s="28"/>
      <c r="H38" s="143"/>
    </row>
    <row r="39" spans="1:8" ht="12.75">
      <c r="A39" s="29"/>
      <c r="B39" s="149">
        <v>1526</v>
      </c>
      <c r="C39" s="159" t="s">
        <v>43</v>
      </c>
      <c r="D39" s="17"/>
      <c r="E39" s="24"/>
      <c r="F39" s="25" t="s">
        <v>434</v>
      </c>
      <c r="G39" s="28">
        <v>16980</v>
      </c>
      <c r="H39" s="143">
        <f>G39+G40</f>
        <v>18060</v>
      </c>
    </row>
    <row r="40" spans="1:8" ht="12.75">
      <c r="A40" s="29"/>
      <c r="B40" s="157"/>
      <c r="C40" s="158" t="s">
        <v>12</v>
      </c>
      <c r="D40" s="17"/>
      <c r="E40" s="35"/>
      <c r="F40" s="25"/>
      <c r="G40" s="28">
        <v>1080</v>
      </c>
      <c r="H40" s="143"/>
    </row>
    <row r="41" spans="1:8" ht="12.75">
      <c r="A41" s="29"/>
      <c r="B41" s="157"/>
      <c r="C41" s="158"/>
      <c r="D41" s="17"/>
      <c r="E41" s="24"/>
      <c r="F41" s="25"/>
      <c r="G41" s="28"/>
      <c r="H41" s="143"/>
    </row>
    <row r="42" spans="1:8" ht="12.75">
      <c r="A42" s="29"/>
      <c r="B42" s="149">
        <v>1527</v>
      </c>
      <c r="C42" s="159" t="s">
        <v>44</v>
      </c>
      <c r="D42" s="17"/>
      <c r="E42" s="24"/>
      <c r="F42" s="25" t="s">
        <v>508</v>
      </c>
      <c r="G42" s="28">
        <v>840</v>
      </c>
      <c r="H42" s="143">
        <f>G42+G43+G44</f>
        <v>1200</v>
      </c>
    </row>
    <row r="43" spans="1:8" ht="12.75">
      <c r="A43" s="29"/>
      <c r="B43" s="157"/>
      <c r="C43" s="158" t="s">
        <v>45</v>
      </c>
      <c r="D43" s="17"/>
      <c r="E43" s="35"/>
      <c r="F43" s="25"/>
      <c r="G43" s="28">
        <v>360</v>
      </c>
      <c r="H43" s="143"/>
    </row>
    <row r="44" spans="1:8" ht="12.75">
      <c r="A44" s="29"/>
      <c r="B44" s="157"/>
      <c r="C44" s="158"/>
      <c r="D44" s="17"/>
      <c r="E44" s="24"/>
      <c r="F44" s="25"/>
      <c r="G44" s="28"/>
      <c r="H44" s="143"/>
    </row>
    <row r="45" spans="1:8" ht="12.75">
      <c r="A45" s="29"/>
      <c r="B45" s="139"/>
      <c r="C45" s="146"/>
      <c r="D45" s="17"/>
      <c r="E45" s="24"/>
      <c r="F45" s="25"/>
      <c r="G45" s="28"/>
      <c r="H45" s="143"/>
    </row>
    <row r="46" spans="1:8" ht="12.75">
      <c r="A46" s="29"/>
      <c r="B46" s="160">
        <v>1529</v>
      </c>
      <c r="C46" s="161" t="s">
        <v>47</v>
      </c>
      <c r="D46" s="17"/>
      <c r="E46" s="24"/>
      <c r="F46" s="25" t="s">
        <v>509</v>
      </c>
      <c r="G46" s="28">
        <v>13920</v>
      </c>
      <c r="H46" s="143">
        <f>G46+G47</f>
        <v>13920</v>
      </c>
    </row>
    <row r="47" spans="1:8" ht="12.75">
      <c r="A47" s="29"/>
      <c r="B47" s="160"/>
      <c r="C47" s="162" t="s">
        <v>12</v>
      </c>
      <c r="D47" s="17"/>
      <c r="E47" s="24"/>
      <c r="F47" s="25"/>
      <c r="G47" s="28"/>
      <c r="H47" s="163"/>
    </row>
    <row r="48" spans="1:8" ht="12.75">
      <c r="A48" s="29"/>
      <c r="B48" s="139"/>
      <c r="C48" s="158"/>
      <c r="D48" s="17"/>
      <c r="E48" s="24"/>
      <c r="F48" s="25"/>
      <c r="G48" s="28"/>
      <c r="H48" s="163"/>
    </row>
    <row r="49" spans="1:8" ht="12.75">
      <c r="A49" s="29"/>
      <c r="B49" s="149">
        <v>1525</v>
      </c>
      <c r="C49" s="159" t="s">
        <v>49</v>
      </c>
      <c r="D49" s="17"/>
      <c r="E49" s="24"/>
      <c r="F49" s="25" t="s">
        <v>510</v>
      </c>
      <c r="G49" s="28">
        <v>2400</v>
      </c>
      <c r="H49" s="143">
        <f>G49+G50</f>
        <v>2400</v>
      </c>
    </row>
    <row r="50" spans="1:8" ht="12.75">
      <c r="A50" s="53"/>
      <c r="B50" s="111"/>
      <c r="C50" s="164" t="s">
        <v>12</v>
      </c>
      <c r="D50" s="34"/>
      <c r="E50" s="35"/>
      <c r="F50" s="25"/>
      <c r="G50" s="28"/>
      <c r="H50" s="143"/>
    </row>
    <row r="51" spans="1:8" ht="12.75">
      <c r="A51" s="53"/>
      <c r="B51" s="120"/>
      <c r="C51" s="164"/>
      <c r="D51" s="34"/>
      <c r="E51" s="35"/>
      <c r="F51" s="25"/>
      <c r="G51" s="28"/>
      <c r="H51" s="143"/>
    </row>
    <row r="52" spans="1:8" ht="12.75">
      <c r="A52" s="29"/>
      <c r="B52" s="160">
        <v>1533</v>
      </c>
      <c r="C52" s="165" t="s">
        <v>50</v>
      </c>
      <c r="D52" s="17"/>
      <c r="E52" s="24"/>
      <c r="F52" s="25" t="s">
        <v>454</v>
      </c>
      <c r="G52" s="28">
        <v>720</v>
      </c>
      <c r="H52" s="143">
        <f>G52+G53</f>
        <v>720</v>
      </c>
    </row>
    <row r="53" spans="1:8" ht="12.75">
      <c r="A53" s="53"/>
      <c r="B53" s="111"/>
      <c r="C53" s="166" t="s">
        <v>12</v>
      </c>
      <c r="D53" s="34"/>
      <c r="E53" s="35"/>
      <c r="F53" s="25"/>
      <c r="G53" s="28"/>
      <c r="H53" s="143"/>
    </row>
    <row r="54" spans="1:8" ht="12.75">
      <c r="A54" s="53"/>
      <c r="B54" s="111"/>
      <c r="C54" s="166"/>
      <c r="D54" s="34"/>
      <c r="E54" s="35"/>
      <c r="F54" s="25"/>
      <c r="G54" s="28"/>
      <c r="H54" s="143"/>
    </row>
    <row r="55" spans="1:8" ht="12.75">
      <c r="A55" s="21"/>
      <c r="B55" s="167">
        <v>1537</v>
      </c>
      <c r="C55" s="168" t="s">
        <v>53</v>
      </c>
      <c r="D55" s="47"/>
      <c r="E55" s="24"/>
      <c r="F55" s="25" t="s">
        <v>511</v>
      </c>
      <c r="G55" s="25">
        <v>3480</v>
      </c>
      <c r="H55" s="143">
        <f>G55+G57+G58+G56</f>
        <v>9240</v>
      </c>
    </row>
    <row r="56" spans="1:8" ht="12.75">
      <c r="A56" s="21"/>
      <c r="B56" s="169"/>
      <c r="C56" s="170" t="s">
        <v>54</v>
      </c>
      <c r="D56" s="47"/>
      <c r="E56" s="24"/>
      <c r="F56" s="25" t="s">
        <v>512</v>
      </c>
      <c r="G56" s="25">
        <v>1680</v>
      </c>
      <c r="H56" s="143"/>
    </row>
    <row r="57" spans="1:8" ht="12.75">
      <c r="A57" s="21"/>
      <c r="B57" s="169"/>
      <c r="C57" s="170"/>
      <c r="D57" s="47"/>
      <c r="E57" s="24"/>
      <c r="F57" s="25" t="s">
        <v>513</v>
      </c>
      <c r="G57" s="25">
        <v>2040</v>
      </c>
      <c r="H57" s="143"/>
    </row>
    <row r="58" spans="1:8" ht="12.75">
      <c r="A58" s="21"/>
      <c r="B58" s="154"/>
      <c r="C58" s="170"/>
      <c r="D58" s="47"/>
      <c r="E58" s="24"/>
      <c r="F58" s="25" t="s">
        <v>514</v>
      </c>
      <c r="G58" s="25">
        <v>2040</v>
      </c>
      <c r="H58" s="143"/>
    </row>
    <row r="59" spans="1:8" ht="12.75">
      <c r="A59" s="21"/>
      <c r="B59" s="154"/>
      <c r="C59" s="170"/>
      <c r="D59" s="47"/>
      <c r="E59" s="24"/>
      <c r="F59" s="25"/>
      <c r="G59" s="25"/>
      <c r="H59" s="143"/>
    </row>
    <row r="60" spans="1:8" ht="12.75">
      <c r="A60" s="21"/>
      <c r="B60" s="171">
        <v>1538</v>
      </c>
      <c r="C60" s="168" t="s">
        <v>55</v>
      </c>
      <c r="D60" s="47"/>
      <c r="E60" s="173"/>
      <c r="F60" s="25" t="s">
        <v>515</v>
      </c>
      <c r="G60" s="25">
        <v>840</v>
      </c>
      <c r="H60" s="143">
        <f>G60+G61+G62</f>
        <v>1080</v>
      </c>
    </row>
    <row r="61" spans="1:8" ht="12.75">
      <c r="A61" s="21"/>
      <c r="B61" s="171"/>
      <c r="C61" s="168" t="s">
        <v>56</v>
      </c>
      <c r="D61" s="47"/>
      <c r="E61" s="24"/>
      <c r="F61" s="25" t="s">
        <v>516</v>
      </c>
      <c r="G61" s="25">
        <v>240</v>
      </c>
      <c r="H61" s="143"/>
    </row>
    <row r="62" spans="1:8" ht="12.75">
      <c r="A62" s="21"/>
      <c r="B62" s="154"/>
      <c r="C62" s="168"/>
      <c r="D62" s="47"/>
      <c r="E62" s="24"/>
      <c r="F62" s="25"/>
      <c r="G62" s="25"/>
      <c r="H62" s="143"/>
    </row>
    <row r="63" spans="1:8" ht="12.75">
      <c r="A63" s="21"/>
      <c r="B63" s="89">
        <v>1539</v>
      </c>
      <c r="C63" s="43" t="s">
        <v>57</v>
      </c>
      <c r="D63" s="17"/>
      <c r="E63" s="24"/>
      <c r="F63" s="25" t="s">
        <v>517</v>
      </c>
      <c r="G63" s="25">
        <v>240</v>
      </c>
      <c r="H63" s="143">
        <f>G63+G64</f>
        <v>240</v>
      </c>
    </row>
    <row r="64" spans="1:8" ht="12.75">
      <c r="A64" s="21"/>
      <c r="B64" s="89"/>
      <c r="C64" s="43"/>
      <c r="D64" s="17"/>
      <c r="E64" s="35"/>
      <c r="F64" s="25"/>
      <c r="G64" s="25"/>
      <c r="H64" s="143"/>
    </row>
    <row r="65" spans="1:8" ht="12.75">
      <c r="A65" s="21"/>
      <c r="B65" s="154"/>
      <c r="C65" s="168"/>
      <c r="D65" s="47"/>
      <c r="E65" s="24"/>
      <c r="F65" s="25"/>
      <c r="G65" s="25"/>
      <c r="H65" s="143"/>
    </row>
    <row r="66" spans="1:8" ht="12.75">
      <c r="A66" s="21"/>
      <c r="B66" s="169">
        <v>1540</v>
      </c>
      <c r="C66" s="172" t="s">
        <v>58</v>
      </c>
      <c r="D66" s="47"/>
      <c r="E66" s="24"/>
      <c r="F66" s="25" t="s">
        <v>518</v>
      </c>
      <c r="G66" s="25">
        <v>360</v>
      </c>
      <c r="H66" s="143">
        <f>G66+G67</f>
        <v>360</v>
      </c>
    </row>
    <row r="67" spans="1:8" ht="12.75">
      <c r="A67" s="21"/>
      <c r="B67" s="169"/>
      <c r="C67" s="172" t="s">
        <v>12</v>
      </c>
      <c r="D67" s="47"/>
      <c r="E67" s="24"/>
      <c r="F67" s="25"/>
      <c r="G67" s="25"/>
      <c r="H67" s="143"/>
    </row>
    <row r="68" spans="1:8" ht="12.75">
      <c r="A68" s="21"/>
      <c r="B68" s="154"/>
      <c r="C68" s="172"/>
      <c r="D68" s="47"/>
      <c r="E68" s="24"/>
      <c r="F68" s="25"/>
      <c r="G68" s="25"/>
      <c r="H68" s="143"/>
    </row>
    <row r="69" spans="1:8" ht="12.75">
      <c r="A69" s="21"/>
      <c r="B69" s="120">
        <v>1543</v>
      </c>
      <c r="C69" s="165" t="s">
        <v>61</v>
      </c>
      <c r="D69" s="17"/>
      <c r="E69" s="24"/>
      <c r="F69" s="54" t="s">
        <v>519</v>
      </c>
      <c r="G69" s="54">
        <v>60</v>
      </c>
      <c r="H69" s="143">
        <f>G69+G70</f>
        <v>60</v>
      </c>
    </row>
    <row r="70" spans="1:8" ht="12.75">
      <c r="A70" s="21"/>
      <c r="B70" s="120"/>
      <c r="C70" s="165" t="s">
        <v>62</v>
      </c>
      <c r="D70" s="17"/>
      <c r="E70" s="24"/>
      <c r="F70" s="54"/>
      <c r="G70" s="54"/>
      <c r="H70" s="143"/>
    </row>
    <row r="71" spans="1:8" ht="12.75">
      <c r="A71" s="21"/>
      <c r="B71" s="120"/>
      <c r="C71" s="165"/>
      <c r="D71" s="17"/>
      <c r="E71" s="24"/>
      <c r="F71" s="54"/>
      <c r="G71" s="54"/>
      <c r="H71" s="143"/>
    </row>
    <row r="72" spans="1:8" ht="12.75">
      <c r="A72" s="21"/>
      <c r="B72" s="111">
        <v>1545</v>
      </c>
      <c r="C72" s="165" t="s">
        <v>65</v>
      </c>
      <c r="D72" s="34"/>
      <c r="E72" s="35"/>
      <c r="F72" s="54" t="s">
        <v>520</v>
      </c>
      <c r="G72" s="54">
        <v>1680</v>
      </c>
      <c r="H72" s="144">
        <f>G72+G73+G74</f>
        <v>14100</v>
      </c>
    </row>
    <row r="73" spans="1:8" ht="12.75">
      <c r="A73" s="21"/>
      <c r="B73" s="111"/>
      <c r="C73" s="165" t="s">
        <v>56</v>
      </c>
      <c r="D73" s="34"/>
      <c r="E73" s="35"/>
      <c r="F73" s="54" t="s">
        <v>521</v>
      </c>
      <c r="G73" s="54">
        <v>12420</v>
      </c>
      <c r="H73" s="144"/>
    </row>
    <row r="74" spans="1:8" ht="12.75">
      <c r="A74" s="21"/>
      <c r="B74" s="111"/>
      <c r="C74" s="165"/>
      <c r="D74" s="34"/>
      <c r="E74" s="35"/>
      <c r="F74" s="54"/>
      <c r="G74" s="54"/>
      <c r="H74" s="144"/>
    </row>
    <row r="75" spans="1:8" ht="12.75">
      <c r="A75" s="21"/>
      <c r="B75" s="64">
        <v>1547</v>
      </c>
      <c r="C75" s="52" t="s">
        <v>68</v>
      </c>
      <c r="D75" s="34"/>
      <c r="E75" s="35"/>
      <c r="F75" s="54" t="s">
        <v>522</v>
      </c>
      <c r="G75" s="54">
        <v>120</v>
      </c>
      <c r="H75" s="144">
        <f>G75+G76</f>
        <v>120</v>
      </c>
    </row>
    <row r="76" spans="1:8" ht="12.75">
      <c r="A76" s="21"/>
      <c r="B76" s="64"/>
      <c r="C76" s="52" t="s">
        <v>69</v>
      </c>
      <c r="D76" s="34"/>
      <c r="E76" s="35"/>
      <c r="F76" s="54"/>
      <c r="G76" s="54"/>
      <c r="H76" s="144"/>
    </row>
    <row r="77" spans="1:8" ht="12.75">
      <c r="A77" s="21"/>
      <c r="B77" s="145"/>
      <c r="C77" s="147"/>
      <c r="D77" s="34"/>
      <c r="E77" s="35"/>
      <c r="F77" s="54"/>
      <c r="G77" s="54"/>
      <c r="H77" s="144"/>
    </row>
    <row r="78" spans="1:8" ht="12.75">
      <c r="A78" s="21"/>
      <c r="B78" s="111">
        <v>1548</v>
      </c>
      <c r="C78" s="165" t="s">
        <v>70</v>
      </c>
      <c r="D78" s="34"/>
      <c r="E78" s="35"/>
      <c r="F78" s="54" t="s">
        <v>523</v>
      </c>
      <c r="G78" s="54">
        <v>360</v>
      </c>
      <c r="H78" s="144">
        <f>G78+G79</f>
        <v>360</v>
      </c>
    </row>
    <row r="79" spans="1:8" ht="12.75">
      <c r="A79" s="21"/>
      <c r="B79" s="111"/>
      <c r="C79" s="165" t="s">
        <v>12</v>
      </c>
      <c r="D79" s="34"/>
      <c r="E79" s="35"/>
      <c r="F79" s="54"/>
      <c r="G79" s="54"/>
      <c r="H79" s="144"/>
    </row>
    <row r="80" spans="1:8" ht="12.75">
      <c r="A80" s="21"/>
      <c r="B80" s="111"/>
      <c r="C80" s="165"/>
      <c r="D80" s="34"/>
      <c r="E80" s="35"/>
      <c r="F80" s="54"/>
      <c r="G80" s="54"/>
      <c r="H80" s="144"/>
    </row>
    <row r="81" spans="1:8" ht="12.75">
      <c r="A81" s="21"/>
      <c r="B81" s="95">
        <v>1549</v>
      </c>
      <c r="C81" s="55" t="s">
        <v>71</v>
      </c>
      <c r="D81" s="56"/>
      <c r="E81" s="35"/>
      <c r="F81" s="54" t="s">
        <v>524</v>
      </c>
      <c r="G81" s="54">
        <v>240</v>
      </c>
      <c r="H81" s="144">
        <f>G81+G82+G83</f>
        <v>240</v>
      </c>
    </row>
    <row r="82" spans="1:8" ht="12.75">
      <c r="A82" s="21"/>
      <c r="B82" s="95"/>
      <c r="C82" s="55" t="s">
        <v>12</v>
      </c>
      <c r="D82" s="56"/>
      <c r="E82" s="35"/>
      <c r="F82" s="54"/>
      <c r="G82" s="54"/>
      <c r="H82" s="44"/>
    </row>
    <row r="83" spans="1:8" ht="12.75">
      <c r="A83" s="21"/>
      <c r="B83" s="111"/>
      <c r="C83" s="165"/>
      <c r="D83" s="34"/>
      <c r="E83" s="35"/>
      <c r="F83" s="54"/>
      <c r="G83" s="54"/>
      <c r="H83" s="144"/>
    </row>
    <row r="84" spans="1:8" ht="12.75">
      <c r="A84" s="21"/>
      <c r="B84" s="111">
        <v>1551</v>
      </c>
      <c r="C84" s="165" t="s">
        <v>72</v>
      </c>
      <c r="D84" s="58"/>
      <c r="E84" s="35"/>
      <c r="F84" s="54" t="s">
        <v>525</v>
      </c>
      <c r="G84" s="54">
        <v>720</v>
      </c>
      <c r="H84" s="144">
        <f>G84+G85</f>
        <v>720</v>
      </c>
    </row>
    <row r="85" spans="1:8" ht="12.75">
      <c r="A85" s="21"/>
      <c r="B85" s="111"/>
      <c r="C85" s="165" t="s">
        <v>73</v>
      </c>
      <c r="D85" s="4"/>
      <c r="E85" s="35"/>
      <c r="F85" s="54"/>
      <c r="G85" s="54"/>
      <c r="H85" s="144"/>
    </row>
    <row r="86" spans="1:8" ht="12.75">
      <c r="A86" s="21"/>
      <c r="B86" s="111"/>
      <c r="C86" s="165"/>
      <c r="D86" s="29"/>
      <c r="E86" s="35"/>
      <c r="F86" s="54"/>
      <c r="G86" s="54"/>
      <c r="H86" s="144"/>
    </row>
    <row r="87" spans="1:8" ht="12.75">
      <c r="A87" s="40"/>
      <c r="B87" s="111">
        <v>1553</v>
      </c>
      <c r="C87" s="165" t="s">
        <v>75</v>
      </c>
      <c r="D87" s="60"/>
      <c r="E87" s="35"/>
      <c r="F87" s="25" t="s">
        <v>526</v>
      </c>
      <c r="G87" s="25">
        <v>480</v>
      </c>
      <c r="H87" s="144">
        <f>G87+G88+G89</f>
        <v>480</v>
      </c>
    </row>
    <row r="88" spans="1:8" ht="12.75">
      <c r="A88" s="40"/>
      <c r="B88" s="111"/>
      <c r="C88" s="165" t="s">
        <v>12</v>
      </c>
      <c r="D88" s="145"/>
      <c r="E88" s="35"/>
      <c r="F88" s="25"/>
      <c r="G88" s="25"/>
      <c r="H88" s="144"/>
    </row>
    <row r="89" spans="1:8" ht="12.75">
      <c r="A89" s="21"/>
      <c r="B89" s="120"/>
      <c r="C89" s="165"/>
      <c r="D89" s="29"/>
      <c r="E89" s="24"/>
      <c r="F89" s="25"/>
      <c r="G89" s="25"/>
      <c r="H89" s="143"/>
    </row>
    <row r="90" spans="1:8" ht="12.75">
      <c r="A90" s="21"/>
      <c r="B90" s="111">
        <v>1554</v>
      </c>
      <c r="C90" s="165" t="s">
        <v>0</v>
      </c>
      <c r="D90" s="29"/>
      <c r="E90" s="35"/>
      <c r="F90" s="25" t="s">
        <v>527</v>
      </c>
      <c r="G90" s="25">
        <v>960</v>
      </c>
      <c r="H90" s="143">
        <f>G90+G91</f>
        <v>960</v>
      </c>
    </row>
    <row r="91" spans="1:8" ht="12.75">
      <c r="A91" s="21"/>
      <c r="B91" s="111"/>
      <c r="C91" s="165" t="s">
        <v>76</v>
      </c>
      <c r="D91" s="29"/>
      <c r="E91" s="35"/>
      <c r="F91" s="25"/>
      <c r="G91" s="25"/>
      <c r="H91" s="143"/>
    </row>
    <row r="92" spans="1:8" ht="12" customHeight="1">
      <c r="A92" s="21"/>
      <c r="B92" s="111"/>
      <c r="C92" s="165"/>
      <c r="D92" s="29"/>
      <c r="E92" s="35"/>
      <c r="F92" s="25"/>
      <c r="G92" s="25"/>
      <c r="H92" s="143"/>
    </row>
    <row r="93" spans="1:8" ht="12.75">
      <c r="A93" s="21"/>
      <c r="B93" s="111">
        <v>1855</v>
      </c>
      <c r="C93" s="165" t="s">
        <v>77</v>
      </c>
      <c r="D93" s="29"/>
      <c r="E93" s="35"/>
      <c r="F93" s="25" t="s">
        <v>528</v>
      </c>
      <c r="G93" s="25">
        <v>840</v>
      </c>
      <c r="H93" s="143">
        <f>G93+G94</f>
        <v>840</v>
      </c>
    </row>
    <row r="94" spans="1:8" ht="12.75">
      <c r="A94" s="21"/>
      <c r="B94" s="111"/>
      <c r="C94" s="165" t="s">
        <v>12</v>
      </c>
      <c r="D94" s="29"/>
      <c r="E94" s="35"/>
      <c r="F94" s="25"/>
      <c r="G94" s="25"/>
      <c r="H94" s="143"/>
    </row>
    <row r="95" spans="1:8" ht="12.75">
      <c r="A95" s="21"/>
      <c r="B95" s="111"/>
      <c r="C95" s="165"/>
      <c r="D95" s="138"/>
      <c r="E95" s="35"/>
      <c r="F95" s="25"/>
      <c r="G95" s="25"/>
      <c r="H95" s="143"/>
    </row>
    <row r="96" spans="1:8" ht="12.75">
      <c r="A96" s="21"/>
      <c r="B96" s="111">
        <v>1856</v>
      </c>
      <c r="C96" s="165" t="s">
        <v>78</v>
      </c>
      <c r="D96" s="61"/>
      <c r="E96" s="35"/>
      <c r="F96" s="25" t="s">
        <v>529</v>
      </c>
      <c r="G96" s="25">
        <v>1200</v>
      </c>
      <c r="H96" s="143">
        <f>G96+G97</f>
        <v>1200</v>
      </c>
    </row>
    <row r="97" spans="1:8" ht="12.75">
      <c r="A97" s="21"/>
      <c r="B97" s="111"/>
      <c r="C97" s="165" t="s">
        <v>12</v>
      </c>
      <c r="D97" s="29"/>
      <c r="E97" s="35"/>
      <c r="F97" s="25"/>
      <c r="G97" s="25"/>
      <c r="H97" s="143"/>
    </row>
    <row r="98" spans="1:8" ht="12.75">
      <c r="A98" s="21"/>
      <c r="B98" s="111"/>
      <c r="C98" s="165"/>
      <c r="D98" s="29"/>
      <c r="E98" s="35"/>
      <c r="F98" s="25"/>
      <c r="G98" s="25"/>
      <c r="H98" s="143"/>
    </row>
    <row r="99" spans="1:8" ht="12.75">
      <c r="A99" s="21"/>
      <c r="B99" s="145">
        <v>2214</v>
      </c>
      <c r="C99" s="165" t="s">
        <v>81</v>
      </c>
      <c r="D99" s="61"/>
      <c r="E99" s="35"/>
      <c r="F99" s="25" t="s">
        <v>530</v>
      </c>
      <c r="G99" s="25">
        <v>720</v>
      </c>
      <c r="H99" s="143">
        <f>G99+G100+G101</f>
        <v>720</v>
      </c>
    </row>
    <row r="100" spans="1:8" ht="12.75">
      <c r="A100" s="21"/>
      <c r="B100" s="145"/>
      <c r="C100" s="165" t="s">
        <v>82</v>
      </c>
      <c r="D100" s="8"/>
      <c r="E100" s="35"/>
      <c r="F100" s="25"/>
      <c r="G100" s="25"/>
      <c r="H100" s="143"/>
    </row>
    <row r="101" spans="1:8" ht="12.75">
      <c r="A101" s="21"/>
      <c r="B101" s="145"/>
      <c r="C101" s="165"/>
      <c r="D101" s="61"/>
      <c r="E101" s="35"/>
      <c r="F101" s="25"/>
      <c r="G101" s="25"/>
      <c r="H101" s="143"/>
    </row>
    <row r="102" spans="1:8" ht="12.75">
      <c r="A102" s="21"/>
      <c r="B102" s="120">
        <v>3123</v>
      </c>
      <c r="C102" s="165" t="s">
        <v>83</v>
      </c>
      <c r="D102" s="61"/>
      <c r="E102" s="35"/>
      <c r="F102" s="25" t="s">
        <v>531</v>
      </c>
      <c r="G102" s="25">
        <v>1800</v>
      </c>
      <c r="H102" s="143">
        <f>G102+G103</f>
        <v>1800</v>
      </c>
    </row>
    <row r="103" spans="1:8" ht="12.75">
      <c r="A103" s="21"/>
      <c r="B103" s="120"/>
      <c r="C103" s="165" t="s">
        <v>84</v>
      </c>
      <c r="D103" s="8"/>
      <c r="E103" s="35"/>
      <c r="F103" s="25"/>
      <c r="G103" s="25"/>
      <c r="H103" s="143"/>
    </row>
    <row r="104" spans="1:8" ht="12.75">
      <c r="A104" s="21"/>
      <c r="B104" s="120"/>
      <c r="C104" s="165"/>
      <c r="D104" s="61"/>
      <c r="E104" s="35"/>
      <c r="F104" s="25"/>
      <c r="G104" s="25"/>
      <c r="H104" s="143"/>
    </row>
    <row r="105" spans="1:8" ht="12.75">
      <c r="A105" s="21"/>
      <c r="B105" s="64">
        <v>2192</v>
      </c>
      <c r="C105" s="59" t="s">
        <v>87</v>
      </c>
      <c r="D105" s="138"/>
      <c r="E105" s="35"/>
      <c r="F105" s="54" t="s">
        <v>421</v>
      </c>
      <c r="G105" s="54">
        <v>120</v>
      </c>
      <c r="H105" s="144">
        <f>G105+G106</f>
        <v>120</v>
      </c>
    </row>
    <row r="106" spans="1:8" ht="12.75">
      <c r="A106" s="21"/>
      <c r="B106" s="64"/>
      <c r="C106" s="59" t="s">
        <v>88</v>
      </c>
      <c r="D106" s="29"/>
      <c r="E106" s="35"/>
      <c r="F106" s="54"/>
      <c r="G106" s="54"/>
      <c r="H106" s="144"/>
    </row>
    <row r="107" spans="1:8" ht="12.75">
      <c r="A107" s="21"/>
      <c r="B107" s="145"/>
      <c r="C107" s="110"/>
      <c r="D107" s="29"/>
      <c r="E107" s="35"/>
      <c r="F107" s="54"/>
      <c r="G107" s="54"/>
      <c r="H107" s="144"/>
    </row>
    <row r="108" spans="1:8" ht="12.75">
      <c r="A108" s="21"/>
      <c r="B108" s="40">
        <v>3534</v>
      </c>
      <c r="C108" s="59" t="s">
        <v>118</v>
      </c>
      <c r="D108" s="126"/>
      <c r="E108" s="35"/>
      <c r="F108" s="54" t="s">
        <v>483</v>
      </c>
      <c r="G108" s="54">
        <v>120</v>
      </c>
      <c r="H108" s="144">
        <f>G108+G109</f>
        <v>120</v>
      </c>
    </row>
    <row r="109" spans="1:8" ht="12.75">
      <c r="A109" s="21"/>
      <c r="B109" s="40"/>
      <c r="C109" s="59" t="s">
        <v>119</v>
      </c>
      <c r="D109" s="126"/>
      <c r="E109" s="35"/>
      <c r="F109" s="54"/>
      <c r="G109" s="54"/>
      <c r="H109" s="44"/>
    </row>
    <row r="110" spans="1:8" ht="13.5" thickBot="1">
      <c r="A110" s="21"/>
      <c r="B110" s="120"/>
      <c r="C110" s="165"/>
      <c r="D110" s="61"/>
      <c r="E110" s="35"/>
      <c r="F110" s="25"/>
      <c r="G110" s="25"/>
      <c r="H110" s="143"/>
    </row>
    <row r="111" spans="1:8" ht="13.5" thickBot="1">
      <c r="A111" s="65"/>
      <c r="B111" s="67"/>
      <c r="C111" s="67" t="s">
        <v>89</v>
      </c>
      <c r="D111" s="68"/>
      <c r="E111" s="69"/>
      <c r="F111" s="70"/>
      <c r="G111" s="71">
        <f>SUM(G11:G110)</f>
        <v>81610</v>
      </c>
      <c r="H111" s="113">
        <f>SUM(H11:H110)</f>
        <v>81610</v>
      </c>
    </row>
    <row r="112" spans="5:8" ht="12.75">
      <c r="E112" s="4"/>
      <c r="F112" s="5"/>
      <c r="G112" s="5"/>
      <c r="H112" s="6"/>
    </row>
    <row r="113" spans="5:8" ht="12.75">
      <c r="E113" s="4"/>
      <c r="F113" s="5"/>
      <c r="G113" s="5" t="s">
        <v>90</v>
      </c>
      <c r="H113" s="6" t="s">
        <v>532</v>
      </c>
    </row>
    <row r="114" spans="4:8" ht="12.75">
      <c r="D114" s="4"/>
      <c r="E114" s="5"/>
      <c r="F114" s="5"/>
      <c r="G114" s="5" t="s">
        <v>91</v>
      </c>
      <c r="H114" s="217"/>
    </row>
    <row r="115" ht="12.75">
      <c r="D115" s="4"/>
    </row>
    <row r="116" ht="12.75">
      <c r="H116" s="6"/>
    </row>
    <row r="117" spans="5:8" ht="12.75">
      <c r="E117" s="30"/>
      <c r="F117" s="192"/>
      <c r="G117" s="182"/>
      <c r="H117" s="6"/>
    </row>
    <row r="118" spans="5:7" ht="12.75">
      <c r="E118" s="30"/>
      <c r="F118" s="192"/>
      <c r="G118" s="5"/>
    </row>
    <row r="119" spans="5:7" ht="12.75">
      <c r="E119" s="30"/>
      <c r="F119" s="192"/>
      <c r="G119" s="5"/>
    </row>
    <row r="120" spans="5:7" ht="12.75">
      <c r="E120" s="30"/>
      <c r="F120" s="192"/>
      <c r="G120" s="5"/>
    </row>
    <row r="121" spans="5:7" ht="15">
      <c r="E121" s="30"/>
      <c r="F121" s="192"/>
      <c r="G121" s="19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User</cp:lastModifiedBy>
  <cp:lastPrinted>2014-10-30T14:00:07Z</cp:lastPrinted>
  <dcterms:created xsi:type="dcterms:W3CDTF">2004-07-19T18:33:12Z</dcterms:created>
  <dcterms:modified xsi:type="dcterms:W3CDTF">2016-03-14T08:40:15Z</dcterms:modified>
  <cp:category/>
  <cp:version/>
  <cp:contentType/>
  <cp:contentStatus/>
</cp:coreProperties>
</file>